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ya-clearwater\Desktop\"/>
    </mc:Choice>
  </mc:AlternateContent>
  <bookViews>
    <workbookView xWindow="0" yWindow="0" windowWidth="21315" windowHeight="8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1" l="1"/>
  <c r="N28" i="1"/>
  <c r="M14" i="1" l="1"/>
  <c r="L14" i="1"/>
  <c r="F59" i="1" l="1"/>
  <c r="N58" i="1"/>
  <c r="N56" i="1"/>
  <c r="N55" i="1"/>
  <c r="N53" i="1"/>
  <c r="G51" i="1"/>
  <c r="G59" i="1" s="1"/>
  <c r="F51" i="1"/>
  <c r="M50" i="1"/>
  <c r="L50" i="1"/>
  <c r="K50" i="1"/>
  <c r="J50" i="1"/>
  <c r="I50" i="1"/>
  <c r="H50" i="1"/>
  <c r="G50" i="1"/>
  <c r="F50" i="1"/>
  <c r="E50" i="1"/>
  <c r="D50" i="1"/>
  <c r="C50" i="1"/>
  <c r="N50" i="1" s="1"/>
  <c r="B50" i="1"/>
  <c r="N49" i="1"/>
  <c r="M48" i="1"/>
  <c r="L48" i="1"/>
  <c r="K48" i="1"/>
  <c r="J48" i="1"/>
  <c r="I48" i="1"/>
  <c r="H48" i="1"/>
  <c r="G48" i="1"/>
  <c r="F48" i="1"/>
  <c r="E48" i="1"/>
  <c r="D48" i="1"/>
  <c r="C48" i="1"/>
  <c r="B48" i="1"/>
  <c r="N48" i="1" s="1"/>
  <c r="N47" i="1"/>
  <c r="N46" i="1"/>
  <c r="M45" i="1"/>
  <c r="L45" i="1"/>
  <c r="K45" i="1"/>
  <c r="J45" i="1"/>
  <c r="I45" i="1"/>
  <c r="H45" i="1"/>
  <c r="H51" i="1" s="1"/>
  <c r="H59" i="1" s="1"/>
  <c r="H61" i="1" s="1"/>
  <c r="G45" i="1"/>
  <c r="F45" i="1"/>
  <c r="E45" i="1"/>
  <c r="D45" i="1"/>
  <c r="C45" i="1"/>
  <c r="B45" i="1"/>
  <c r="N44" i="1"/>
  <c r="N43" i="1"/>
  <c r="N42" i="1"/>
  <c r="N41" i="1"/>
  <c r="M40" i="1"/>
  <c r="L40" i="1"/>
  <c r="K40" i="1"/>
  <c r="J40" i="1"/>
  <c r="I40" i="1"/>
  <c r="H40" i="1"/>
  <c r="G40" i="1"/>
  <c r="F40" i="1"/>
  <c r="E40" i="1"/>
  <c r="D40" i="1"/>
  <c r="C40" i="1"/>
  <c r="B40" i="1"/>
  <c r="N39" i="1"/>
  <c r="N38" i="1"/>
  <c r="N37" i="1"/>
  <c r="M36" i="1"/>
  <c r="L36" i="1"/>
  <c r="K36" i="1"/>
  <c r="K51" i="1" s="1"/>
  <c r="K59" i="1" s="1"/>
  <c r="J36" i="1"/>
  <c r="J51" i="1" s="1"/>
  <c r="J59" i="1" s="1"/>
  <c r="I36" i="1"/>
  <c r="I51" i="1" s="1"/>
  <c r="I59" i="1" s="1"/>
  <c r="H36" i="1"/>
  <c r="G36" i="1"/>
  <c r="F36" i="1"/>
  <c r="E36" i="1"/>
  <c r="E51" i="1" s="1"/>
  <c r="E59" i="1" s="1"/>
  <c r="D36" i="1"/>
  <c r="D51" i="1" s="1"/>
  <c r="D59" i="1" s="1"/>
  <c r="C36" i="1"/>
  <c r="C51" i="1" s="1"/>
  <c r="C59" i="1" s="1"/>
  <c r="B36" i="1"/>
  <c r="N35" i="1"/>
  <c r="N34" i="1"/>
  <c r="N33" i="1"/>
  <c r="M30" i="1"/>
  <c r="L30" i="1"/>
  <c r="K30" i="1"/>
  <c r="K61" i="1" s="1"/>
  <c r="J30" i="1"/>
  <c r="I30" i="1"/>
  <c r="I61" i="1" s="1"/>
  <c r="H30" i="1"/>
  <c r="G30" i="1"/>
  <c r="F30" i="1"/>
  <c r="E30" i="1"/>
  <c r="E61" i="1" s="1"/>
  <c r="D30" i="1"/>
  <c r="D61" i="1" s="1"/>
  <c r="C30" i="1"/>
  <c r="C61" i="1" s="1"/>
  <c r="B30" i="1"/>
  <c r="N29" i="1"/>
  <c r="N27" i="1"/>
  <c r="N25" i="1"/>
  <c r="N23" i="1"/>
  <c r="N22" i="1"/>
  <c r="N21" i="1"/>
  <c r="N20" i="1"/>
  <c r="N19" i="1"/>
  <c r="N18" i="1"/>
  <c r="N17" i="1"/>
  <c r="K14" i="1"/>
  <c r="J14" i="1"/>
  <c r="I14" i="1"/>
  <c r="I64" i="1" s="1"/>
  <c r="H14" i="1"/>
  <c r="G14" i="1"/>
  <c r="F14" i="1"/>
  <c r="E14" i="1"/>
  <c r="D14" i="1"/>
  <c r="C14" i="1"/>
  <c r="B14" i="1"/>
  <c r="M51" i="1" l="1"/>
  <c r="M59" i="1" s="1"/>
  <c r="M61" i="1" s="1"/>
  <c r="N45" i="1"/>
  <c r="L51" i="1"/>
  <c r="L59" i="1" s="1"/>
  <c r="L61" i="1" s="1"/>
  <c r="L64" i="1" s="1"/>
  <c r="N40" i="1"/>
  <c r="N36" i="1"/>
  <c r="F61" i="1"/>
  <c r="F64" i="1" s="1"/>
  <c r="K64" i="1"/>
  <c r="E64" i="1"/>
  <c r="D64" i="1"/>
  <c r="C64" i="1"/>
  <c r="G61" i="1"/>
  <c r="G64" i="1" s="1"/>
  <c r="J61" i="1"/>
  <c r="J64" i="1"/>
  <c r="H64" i="1"/>
  <c r="B51" i="1"/>
  <c r="N30" i="1"/>
  <c r="N51" i="1" l="1"/>
  <c r="B59" i="1"/>
  <c r="N59" i="1" l="1"/>
  <c r="N61" i="1" s="1"/>
  <c r="B61" i="1"/>
  <c r="B64" i="1" s="1"/>
</calcChain>
</file>

<file path=xl/comments1.xml><?xml version="1.0" encoding="utf-8"?>
<comments xmlns="http://schemas.openxmlformats.org/spreadsheetml/2006/main">
  <authors>
    <author>authorized user</author>
  </authors>
  <commentList>
    <comment ref="B10" authorId="0" shapeId="0">
      <text>
        <r>
          <rPr>
            <b/>
            <sz val="8"/>
            <color indexed="81"/>
            <rFont val="Tahoma"/>
          </rPr>
          <t>authorized user:</t>
        </r>
        <r>
          <rPr>
            <sz val="8"/>
            <color indexed="81"/>
            <rFont val="Tahoma"/>
          </rPr>
          <t xml:space="preserve">
Actual starting balance as of :</t>
        </r>
      </text>
    </comment>
  </commentList>
</comments>
</file>

<file path=xl/sharedStrings.xml><?xml version="1.0" encoding="utf-8"?>
<sst xmlns="http://schemas.openxmlformats.org/spreadsheetml/2006/main" count="80" uniqueCount="76">
  <si>
    <t>Fairbanks Youth Advocates</t>
  </si>
  <si>
    <t>2016</t>
  </si>
  <si>
    <t>Statement of Cash Flows</t>
  </si>
  <si>
    <t>Month: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</si>
  <si>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</si>
  <si>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</si>
  <si>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</si>
  <si>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</si>
  <si>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</si>
  <si>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</si>
  <si>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</si>
  <si>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</si>
  <si>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</si>
  <si>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</si>
  <si>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</si>
  <si>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</si>
  <si>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 total</t>
  </si>
  <si>
    <t>Cash on Hand (beginning cash)</t>
  </si>
  <si>
    <t>checking</t>
  </si>
  <si>
    <t>Wedbush Morgan</t>
  </si>
  <si>
    <t>svgs</t>
  </si>
  <si>
    <t>total</t>
  </si>
  <si>
    <t>RECEIPTS from Support</t>
  </si>
  <si>
    <t>Direct Public Support</t>
  </si>
  <si>
    <t>Clearwater Counseling donation</t>
  </si>
  <si>
    <t>Alaska Child Nutrition Program</t>
  </si>
  <si>
    <t>AHFC-BHAP grant income</t>
  </si>
  <si>
    <t>AHFC ESG Grant income</t>
  </si>
  <si>
    <t>Interest</t>
  </si>
  <si>
    <t>Fundraising Event Income</t>
  </si>
  <si>
    <t>RECEIPTS from Revenue</t>
  </si>
  <si>
    <t>SOA Clearwater Counseling revenue</t>
  </si>
  <si>
    <t>RECEIPTS from other sources</t>
  </si>
  <si>
    <t>Loan/Line of credit proceeds</t>
  </si>
  <si>
    <t>Transfers in Clearwater Counseling</t>
  </si>
  <si>
    <t>TOTAL RECEIPTS</t>
  </si>
  <si>
    <t>DISBURSEMENTS for Operations</t>
  </si>
  <si>
    <t>Payroll</t>
  </si>
  <si>
    <t>Payroll taxes</t>
  </si>
  <si>
    <t>Benefits (P/R tax WC,training,travel)</t>
  </si>
  <si>
    <t>TOTAL STAFFING</t>
  </si>
  <si>
    <t>Shelter food, materials,outreach</t>
  </si>
  <si>
    <t>Utilities</t>
  </si>
  <si>
    <t>Maintenance, repair</t>
  </si>
  <si>
    <t>TOTAL OCCUPANCY</t>
  </si>
  <si>
    <t>Office operations</t>
  </si>
  <si>
    <t>Fundraising expense</t>
  </si>
  <si>
    <t>Property tax</t>
  </si>
  <si>
    <t>Insurance</t>
  </si>
  <si>
    <t>TOTAL OTHER OPERATING</t>
  </si>
  <si>
    <t>Legal</t>
  </si>
  <si>
    <t xml:space="preserve">Accounting </t>
  </si>
  <si>
    <t>TOTAL PROFESSIONAL SERVICES</t>
  </si>
  <si>
    <t>TOTAL PROGRAM RELATED</t>
  </si>
  <si>
    <t>TOTAL OPERATING DISBURSEMENTS</t>
  </si>
  <si>
    <t>DISBURSEMENTS for Financing</t>
  </si>
  <si>
    <t>Transfer out to Clearwater</t>
  </si>
  <si>
    <t>DISBURSEMENTS for Capital Expenses</t>
  </si>
  <si>
    <t>126 10th Ave</t>
  </si>
  <si>
    <t>132 10th Ave</t>
  </si>
  <si>
    <t>122 10th Ave Furnishing/Fixtures</t>
  </si>
  <si>
    <t>TOTAL DISBURSEMENTS</t>
  </si>
  <si>
    <t>NET CASH FOR THE PERIOD</t>
  </si>
  <si>
    <t>change in undeposited funds</t>
  </si>
  <si>
    <t>adjustment to match ending  BS</t>
  </si>
  <si>
    <t>ENDING CASH</t>
  </si>
  <si>
    <t>j</t>
  </si>
  <si>
    <t>f</t>
  </si>
  <si>
    <t>m</t>
  </si>
  <si>
    <t>a</t>
  </si>
  <si>
    <t>s</t>
  </si>
  <si>
    <t>o</t>
  </si>
  <si>
    <t>n</t>
  </si>
  <si>
    <t>d</t>
  </si>
  <si>
    <t>138 10th Ave</t>
  </si>
  <si>
    <t>FCF donation restricted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</si>
</sst>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u/>
      <sz val="10"/>
      <color indexed="12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</font>
    <font>
      <b/>
      <sz val="8"/>
      <color indexed="28"/>
      <name val="Arial"/>
      <family val="2"/>
    </font>
    <font>
      <b/>
      <sz val="8"/>
      <color indexed="81"/>
      <name val="Tahoma"/>
    </font>
    <font>
      <sz val="8"/>
      <color indexed="81"/>
      <name val="Tahoma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lightGray"/>
    </fill>
    <fill>
      <patternFill patternType="lightGray">
        <bgColor indexed="9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37" fontId="0" fillId="0" borderId="0" xfId="0" applyNumberFormat="1" applyBorder="1"/>
    <xf numFmtId="37" fontId="1" fillId="0" borderId="1" xfId="1" applyNumberFormat="1" applyBorder="1" applyAlignment="1" applyProtection="1">
      <alignment horizontal="center"/>
    </xf>
    <xf numFmtId="37" fontId="0" fillId="0" borderId="1" xfId="0" applyNumberFormat="1" applyBorder="1"/>
    <xf numFmtId="37" fontId="2" fillId="0" borderId="2" xfId="0" applyNumberFormat="1" applyFont="1" applyBorder="1" applyAlignment="1">
      <alignment horizontal="right"/>
    </xf>
    <xf numFmtId="17" fontId="2" fillId="0" borderId="2" xfId="0" applyNumberFormat="1" applyFont="1" applyBorder="1" applyAlignment="1">
      <alignment horizontal="center"/>
    </xf>
    <xf numFmtId="37" fontId="2" fillId="0" borderId="2" xfId="0" applyNumberFormat="1" applyFont="1" applyBorder="1" applyAlignment="1">
      <alignment horizontal="center"/>
    </xf>
    <xf numFmtId="37" fontId="3" fillId="0" borderId="3" xfId="0" applyNumberFormat="1" applyFont="1" applyBorder="1"/>
    <xf numFmtId="37" fontId="2" fillId="2" borderId="4" xfId="0" applyNumberFormat="1" applyFont="1" applyFill="1" applyBorder="1"/>
    <xf numFmtId="37" fontId="2" fillId="0" borderId="4" xfId="0" applyNumberFormat="1" applyFont="1" applyBorder="1"/>
    <xf numFmtId="37" fontId="2" fillId="2" borderId="5" xfId="0" applyNumberFormat="1" applyFont="1" applyFill="1" applyBorder="1"/>
    <xf numFmtId="37" fontId="2" fillId="0" borderId="5" xfId="0" applyNumberFormat="1" applyFont="1" applyBorder="1"/>
    <xf numFmtId="37" fontId="2" fillId="2" borderId="6" xfId="0" applyNumberFormat="1" applyFont="1" applyFill="1" applyBorder="1"/>
    <xf numFmtId="37" fontId="2" fillId="0" borderId="6" xfId="0" applyNumberFormat="1" applyFont="1" applyBorder="1"/>
    <xf numFmtId="37" fontId="2" fillId="3" borderId="2" xfId="0" applyNumberFormat="1" applyFont="1" applyFill="1" applyBorder="1"/>
    <xf numFmtId="37" fontId="3" fillId="3" borderId="2" xfId="0" applyNumberFormat="1" applyFont="1" applyFill="1" applyBorder="1"/>
    <xf numFmtId="37" fontId="3" fillId="1" borderId="7" xfId="0" applyNumberFormat="1" applyFont="1" applyFill="1" applyBorder="1"/>
    <xf numFmtId="37" fontId="2" fillId="0" borderId="7" xfId="0" applyNumberFormat="1" applyFont="1" applyBorder="1"/>
    <xf numFmtId="37" fontId="3" fillId="0" borderId="7" xfId="0" applyNumberFormat="1" applyFont="1" applyBorder="1"/>
    <xf numFmtId="37" fontId="3" fillId="4" borderId="7" xfId="0" applyNumberFormat="1" applyFont="1" applyFill="1" applyBorder="1"/>
    <xf numFmtId="37" fontId="4" fillId="0" borderId="7" xfId="0" applyNumberFormat="1" applyFont="1" applyBorder="1"/>
    <xf numFmtId="37" fontId="3" fillId="0" borderId="2" xfId="0" applyNumberFormat="1" applyFont="1" applyBorder="1"/>
    <xf numFmtId="37" fontId="2" fillId="0" borderId="8" xfId="0" applyNumberFormat="1" applyFont="1" applyBorder="1"/>
    <xf numFmtId="37" fontId="3" fillId="0" borderId="8" xfId="0" applyNumberFormat="1" applyFont="1" applyBorder="1"/>
    <xf numFmtId="37" fontId="0" fillId="0" borderId="7" xfId="0" applyNumberFormat="1" applyBorder="1"/>
    <xf numFmtId="37" fontId="3" fillId="5" borderId="7" xfId="0" applyNumberFormat="1" applyFont="1" applyFill="1" applyBorder="1"/>
    <xf numFmtId="37" fontId="2" fillId="0" borderId="3" xfId="0" applyNumberFormat="1" applyFont="1" applyBorder="1"/>
    <xf numFmtId="37" fontId="3" fillId="6" borderId="7" xfId="0" applyNumberFormat="1" applyFont="1" applyFill="1" applyBorder="1"/>
    <xf numFmtId="37" fontId="5" fillId="0" borderId="3" xfId="0" applyNumberFormat="1" applyFont="1" applyBorder="1"/>
    <xf numFmtId="37" fontId="5" fillId="0" borderId="4" xfId="0" applyNumberFormat="1" applyFont="1" applyBorder="1"/>
    <xf numFmtId="0" fontId="0" fillId="0" borderId="0" xfId="0" applyAlignment="1">
      <alignment horizontal="center"/>
    </xf>
    <xf numFmtId="37" fontId="2" fillId="7" borderId="7" xfId="0" applyNumberFormat="1" applyFont="1" applyFill="1" applyBorder="1"/>
    <xf numFmtId="37" fontId="2" fillId="8" borderId="7" xfId="0" applyNumberFormat="1" applyFont="1" applyFill="1" applyBorder="1"/>
    <xf numFmtId="37" fontId="2" fillId="9" borderId="7" xfId="0" applyNumberFormat="1" applyFont="1" applyFill="1" applyBorder="1"/>
    <xf numFmtId="37" fontId="2" fillId="10" borderId="5" xfId="0" applyNumberFormat="1" applyFont="1" applyFill="1" applyBorder="1"/>
    <xf numFmtId="37" fontId="2" fillId="10" borderId="6" xfId="0" applyNumberFormat="1" applyFont="1" applyFill="1" applyBorder="1"/>
    <xf numFmtId="37" fontId="3" fillId="11" borderId="2" xfId="0" applyNumberFormat="1" applyFont="1" applyFill="1" applyBorder="1"/>
    <xf numFmtId="37" fontId="1" fillId="0" borderId="0" xfId="1" applyNumberFormat="1" applyBorder="1" applyAlignment="1" applyProtection="1">
      <alignment horizontal="center"/>
    </xf>
    <xf numFmtId="37" fontId="0" fillId="0" borderId="0" xfId="0" applyNumberFormat="1" applyBorder="1" applyAlignment="1">
      <alignment horizontal="center"/>
    </xf>
    <xf numFmtId="37" fontId="0" fillId="0" borderId="0" xfId="0" quotePrefix="1" applyNumberForma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5"/>
  <sheetViews>
    <sheetView tabSelected="1" workbookViewId="0">
      <selection activeCell="R60" sqref="R60"/>
    </sheetView>
  </sheetViews>
  <sheetFormatPr defaultRowHeight="15" x14ac:dyDescent="0.25"/>
  <cols>
    <col min="1" max="1" width="33.42578125" customWidth="1"/>
  </cols>
  <sheetData>
    <row r="1" spans="1:14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1"/>
      <c r="L1" s="1"/>
      <c r="M1" s="1"/>
      <c r="N1" s="1"/>
    </row>
    <row r="2" spans="1:14" x14ac:dyDescent="0.25">
      <c r="A2" s="39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1"/>
      <c r="L2" s="1"/>
      <c r="M2" s="1"/>
      <c r="N2" s="1"/>
    </row>
    <row r="3" spans="1:14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1"/>
      <c r="L3" s="1"/>
      <c r="M3" s="1"/>
      <c r="N3" s="1"/>
    </row>
    <row r="4" spans="1:14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1"/>
      <c r="L4" s="1"/>
      <c r="M4" s="1"/>
      <c r="N4" s="1"/>
    </row>
    <row r="5" spans="1:14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1"/>
      <c r="L5" s="1"/>
      <c r="M5" s="1"/>
      <c r="N5" s="1"/>
    </row>
    <row r="6" spans="1:14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1"/>
      <c r="L6" s="1"/>
      <c r="M6" s="1"/>
      <c r="N6" s="1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</row>
    <row r="8" spans="1:14" x14ac:dyDescent="0.25">
      <c r="A8" s="4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5" t="s">
        <v>12</v>
      </c>
      <c r="K8" s="5" t="s">
        <v>13</v>
      </c>
      <c r="L8" s="5" t="s">
        <v>14</v>
      </c>
      <c r="M8" s="5" t="s">
        <v>15</v>
      </c>
      <c r="N8" s="6" t="s">
        <v>16</v>
      </c>
    </row>
    <row r="9" spans="1:14" ht="15.75" thickBo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ht="16.5" thickTop="1" thickBot="1" x14ac:dyDescent="0.3">
      <c r="A10" s="9" t="s">
        <v>17</v>
      </c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ht="15.75" thickTop="1" x14ac:dyDescent="0.25">
      <c r="A11" s="11" t="s">
        <v>18</v>
      </c>
      <c r="B11" s="10">
        <v>70619</v>
      </c>
      <c r="C11" s="11">
        <v>42721</v>
      </c>
      <c r="D11" s="11">
        <v>39000</v>
      </c>
      <c r="E11" s="11">
        <v>-12850</v>
      </c>
      <c r="F11" s="11">
        <v>6561</v>
      </c>
      <c r="G11" s="11">
        <v>8857</v>
      </c>
      <c r="H11" s="11">
        <v>19651</v>
      </c>
      <c r="I11" s="11">
        <v>-7557</v>
      </c>
      <c r="J11" s="11">
        <v>7964</v>
      </c>
      <c r="K11" s="11">
        <v>20818</v>
      </c>
      <c r="L11" s="11">
        <v>27981</v>
      </c>
      <c r="M11" s="11">
        <v>23146</v>
      </c>
      <c r="N11" s="34"/>
    </row>
    <row r="12" spans="1:14" x14ac:dyDescent="0.25">
      <c r="A12" s="11" t="s">
        <v>19</v>
      </c>
      <c r="B12" s="10">
        <v>457739.14</v>
      </c>
      <c r="C12" s="11">
        <v>457757</v>
      </c>
      <c r="D12" s="11">
        <v>457775</v>
      </c>
      <c r="E12" s="11">
        <v>457796</v>
      </c>
      <c r="F12" s="11">
        <v>421799</v>
      </c>
      <c r="G12" s="11">
        <v>421816</v>
      </c>
      <c r="H12" s="11">
        <v>521837</v>
      </c>
      <c r="I12" s="11">
        <v>513864</v>
      </c>
      <c r="J12" s="11">
        <v>513887</v>
      </c>
      <c r="K12" s="11">
        <v>513908</v>
      </c>
      <c r="L12" s="11">
        <v>513928</v>
      </c>
      <c r="M12" s="11">
        <v>513973</v>
      </c>
      <c r="N12" s="34"/>
    </row>
    <row r="13" spans="1:14" ht="15.75" thickBot="1" x14ac:dyDescent="0.3">
      <c r="A13" s="11" t="s">
        <v>20</v>
      </c>
      <c r="B13" s="12">
        <v>4483</v>
      </c>
      <c r="C13" s="13">
        <v>4484</v>
      </c>
      <c r="D13" s="13">
        <v>4484</v>
      </c>
      <c r="E13" s="13">
        <v>104484</v>
      </c>
      <c r="F13" s="13">
        <v>104484</v>
      </c>
      <c r="G13" s="13">
        <v>104484</v>
      </c>
      <c r="H13" s="13">
        <v>4482</v>
      </c>
      <c r="I13" s="13">
        <v>4482</v>
      </c>
      <c r="J13" s="13">
        <v>4600</v>
      </c>
      <c r="K13" s="13">
        <v>5269</v>
      </c>
      <c r="L13" s="13">
        <v>7227</v>
      </c>
      <c r="M13" s="13">
        <v>7491</v>
      </c>
      <c r="N13" s="35"/>
    </row>
    <row r="14" spans="1:14" ht="15.75" thickTop="1" x14ac:dyDescent="0.25">
      <c r="A14" s="11" t="s">
        <v>21</v>
      </c>
      <c r="B14" s="10">
        <f t="shared" ref="B14:K14" si="0">SUM(B11:B13)</f>
        <v>532841.14</v>
      </c>
      <c r="C14" s="11">
        <f t="shared" si="0"/>
        <v>504962</v>
      </c>
      <c r="D14" s="11">
        <f t="shared" si="0"/>
        <v>501259</v>
      </c>
      <c r="E14" s="11">
        <f t="shared" si="0"/>
        <v>549430</v>
      </c>
      <c r="F14" s="11">
        <f t="shared" si="0"/>
        <v>532844</v>
      </c>
      <c r="G14" s="11">
        <f t="shared" si="0"/>
        <v>535157</v>
      </c>
      <c r="H14" s="11">
        <f t="shared" si="0"/>
        <v>545970</v>
      </c>
      <c r="I14" s="11">
        <f t="shared" si="0"/>
        <v>510789</v>
      </c>
      <c r="J14" s="11">
        <f t="shared" si="0"/>
        <v>526451</v>
      </c>
      <c r="K14" s="11">
        <f t="shared" si="0"/>
        <v>539995</v>
      </c>
      <c r="L14" s="11">
        <f>SUM(L11:L13)</f>
        <v>549136</v>
      </c>
      <c r="M14" s="11">
        <f>SUM(M11:M13)</f>
        <v>544610</v>
      </c>
      <c r="N14" s="34"/>
    </row>
    <row r="15" spans="1:14" x14ac:dyDescent="0.25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36"/>
    </row>
    <row r="16" spans="1:14" x14ac:dyDescent="0.25">
      <c r="A16" s="31" t="s">
        <v>22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1:14" x14ac:dyDescent="0.25">
      <c r="A17" s="17" t="s">
        <v>23</v>
      </c>
      <c r="B17" s="18">
        <v>6239.35</v>
      </c>
      <c r="C17" s="18">
        <v>6289</v>
      </c>
      <c r="D17" s="18">
        <v>4434</v>
      </c>
      <c r="E17" s="18">
        <v>10061</v>
      </c>
      <c r="F17" s="18">
        <v>3005</v>
      </c>
      <c r="G17" s="18">
        <v>3400</v>
      </c>
      <c r="H17" s="18">
        <v>2935</v>
      </c>
      <c r="I17" s="18">
        <v>16425</v>
      </c>
      <c r="J17" s="18">
        <v>3779</v>
      </c>
      <c r="K17" s="18">
        <v>8378</v>
      </c>
      <c r="L17" s="18">
        <v>6671</v>
      </c>
      <c r="M17" s="18">
        <v>29794</v>
      </c>
      <c r="N17" s="19">
        <f>SUM(B17:M17)</f>
        <v>101410.35</v>
      </c>
    </row>
    <row r="18" spans="1:14" x14ac:dyDescent="0.25">
      <c r="A18" s="17" t="s">
        <v>24</v>
      </c>
      <c r="B18" s="18"/>
      <c r="C18" s="18"/>
      <c r="D18" s="18">
        <v>25000</v>
      </c>
      <c r="E18" s="18"/>
      <c r="F18" s="18"/>
      <c r="G18" s="18"/>
      <c r="H18" s="18">
        <v>15000</v>
      </c>
      <c r="I18" s="18">
        <v>10000</v>
      </c>
      <c r="J18" s="18"/>
      <c r="K18" s="18"/>
      <c r="L18" s="18"/>
      <c r="M18" s="18"/>
      <c r="N18" s="19">
        <f>SUM(B18:M18)</f>
        <v>50000</v>
      </c>
    </row>
    <row r="19" spans="1:14" x14ac:dyDescent="0.25">
      <c r="A19" s="17" t="s">
        <v>25</v>
      </c>
      <c r="B19" s="18">
        <v>165.62</v>
      </c>
      <c r="C19" s="18"/>
      <c r="D19" s="18"/>
      <c r="E19" s="18"/>
      <c r="F19" s="18"/>
      <c r="G19" s="18"/>
      <c r="H19" s="18"/>
      <c r="I19" s="18">
        <v>2696</v>
      </c>
      <c r="J19" s="18">
        <v>893</v>
      </c>
      <c r="K19" s="18">
        <v>761</v>
      </c>
      <c r="L19" s="18">
        <v>331</v>
      </c>
      <c r="M19" s="18">
        <v>625</v>
      </c>
      <c r="N19" s="19">
        <f>SUM(B19:M19)</f>
        <v>5471.62</v>
      </c>
    </row>
    <row r="20" spans="1:14" x14ac:dyDescent="0.25">
      <c r="A20" s="17" t="s">
        <v>26</v>
      </c>
      <c r="B20" s="18"/>
      <c r="C20" s="18">
        <v>15191</v>
      </c>
      <c r="D20" s="18">
        <v>16994</v>
      </c>
      <c r="E20" s="18">
        <v>17339</v>
      </c>
      <c r="F20" s="18">
        <v>26820</v>
      </c>
      <c r="G20" s="18">
        <v>15904</v>
      </c>
      <c r="H20" s="18"/>
      <c r="I20" s="18">
        <v>14804</v>
      </c>
      <c r="J20" s="18">
        <v>31656</v>
      </c>
      <c r="K20" s="18">
        <v>15032</v>
      </c>
      <c r="L20" s="18">
        <v>15288</v>
      </c>
      <c r="M20" s="18">
        <v>15934</v>
      </c>
      <c r="N20" s="19">
        <f>SUM(C20:M20)</f>
        <v>184962</v>
      </c>
    </row>
    <row r="21" spans="1:14" x14ac:dyDescent="0.25">
      <c r="A21" s="17" t="s">
        <v>27</v>
      </c>
      <c r="B21" s="18"/>
      <c r="C21" s="18">
        <v>4383</v>
      </c>
      <c r="D21" s="18">
        <v>0</v>
      </c>
      <c r="E21" s="18"/>
      <c r="F21" s="18">
        <v>12023</v>
      </c>
      <c r="G21" s="18"/>
      <c r="H21" s="18"/>
      <c r="I21" s="18">
        <v>4689</v>
      </c>
      <c r="J21" s="18">
        <v>3226</v>
      </c>
      <c r="K21" s="18">
        <v>932</v>
      </c>
      <c r="L21" s="18">
        <v>1976</v>
      </c>
      <c r="M21" s="18">
        <v>833</v>
      </c>
      <c r="N21" s="19">
        <f>SUM(C21:M21)</f>
        <v>28062</v>
      </c>
    </row>
    <row r="22" spans="1:14" x14ac:dyDescent="0.25">
      <c r="A22" s="17" t="s">
        <v>28</v>
      </c>
      <c r="B22" s="18">
        <v>23.58</v>
      </c>
      <c r="C22" s="18">
        <v>19</v>
      </c>
      <c r="D22" s="18">
        <v>22</v>
      </c>
      <c r="E22" s="18">
        <v>20</v>
      </c>
      <c r="F22" s="18">
        <v>19</v>
      </c>
      <c r="G22" s="18">
        <v>22</v>
      </c>
      <c r="H22" s="18">
        <v>21</v>
      </c>
      <c r="I22" s="18">
        <v>24</v>
      </c>
      <c r="J22" s="18">
        <v>23</v>
      </c>
      <c r="K22" s="18">
        <v>22</v>
      </c>
      <c r="L22" s="18">
        <v>22</v>
      </c>
      <c r="M22" s="18">
        <v>22</v>
      </c>
      <c r="N22" s="19">
        <f>SUM(B22:M22)</f>
        <v>259.58</v>
      </c>
    </row>
    <row r="23" spans="1:14" x14ac:dyDescent="0.25">
      <c r="A23" s="17" t="s">
        <v>29</v>
      </c>
      <c r="B23" s="18"/>
      <c r="C23" s="18"/>
      <c r="D23" s="18"/>
      <c r="E23" s="18">
        <v>800</v>
      </c>
      <c r="F23" s="18">
        <v>1430</v>
      </c>
      <c r="G23" s="18">
        <v>1477</v>
      </c>
      <c r="H23" s="18"/>
      <c r="I23" s="18">
        <v>868</v>
      </c>
      <c r="J23" s="18">
        <v>4085</v>
      </c>
      <c r="K23" s="18">
        <v>10665</v>
      </c>
      <c r="L23" s="18"/>
      <c r="M23" s="18"/>
      <c r="N23" s="19">
        <f>SUM(B23:M23)</f>
        <v>19325</v>
      </c>
    </row>
    <row r="24" spans="1:14" x14ac:dyDescent="0.25">
      <c r="A24" s="31" t="s">
        <v>30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14" x14ac:dyDescent="0.25">
      <c r="A25" s="17" t="s">
        <v>31</v>
      </c>
      <c r="B25" s="18">
        <v>1480</v>
      </c>
      <c r="C25" s="18">
        <v>740</v>
      </c>
      <c r="D25" s="18">
        <v>185</v>
      </c>
      <c r="E25" s="18">
        <v>370</v>
      </c>
      <c r="F25" s="18"/>
      <c r="G25" s="18">
        <v>185</v>
      </c>
      <c r="H25" s="18"/>
      <c r="I25" s="18">
        <v>450</v>
      </c>
      <c r="J25" s="18"/>
      <c r="K25" s="18"/>
      <c r="L25" s="18"/>
      <c r="M25" s="18"/>
      <c r="N25" s="19">
        <f>SUM(B25:M25)</f>
        <v>3410</v>
      </c>
    </row>
    <row r="26" spans="1:14" x14ac:dyDescent="0.25">
      <c r="A26" s="31" t="s">
        <v>32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4" x14ac:dyDescent="0.25">
      <c r="A27" s="20" t="s">
        <v>33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>
        <f>SUM(B27:M27)</f>
        <v>0</v>
      </c>
    </row>
    <row r="28" spans="1:14" x14ac:dyDescent="0.25">
      <c r="A28" s="17" t="s">
        <v>75</v>
      </c>
      <c r="B28" s="21"/>
      <c r="C28" s="21"/>
      <c r="D28" s="21"/>
      <c r="E28" s="21">
        <v>100000</v>
      </c>
      <c r="F28" s="21"/>
      <c r="G28" s="21"/>
      <c r="H28" s="21"/>
      <c r="I28" s="21"/>
      <c r="J28" s="21"/>
      <c r="K28" s="21"/>
      <c r="L28" s="21"/>
      <c r="M28" s="21"/>
      <c r="N28" s="18">
        <f>SUM(B28:M28)</f>
        <v>100000</v>
      </c>
    </row>
    <row r="29" spans="1:14" ht="15.75" thickBot="1" x14ac:dyDescent="0.3">
      <c r="A29" s="20" t="s">
        <v>34</v>
      </c>
      <c r="B29" s="21">
        <v>8644.98</v>
      </c>
      <c r="C29" s="21"/>
      <c r="D29" s="21">
        <v>8619</v>
      </c>
      <c r="E29" s="21">
        <v>11422</v>
      </c>
      <c r="F29" s="21">
        <v>30014</v>
      </c>
      <c r="G29" s="21">
        <v>18797</v>
      </c>
      <c r="H29" s="21">
        <v>17735</v>
      </c>
      <c r="I29" s="21">
        <v>9376</v>
      </c>
      <c r="J29" s="21">
        <v>9015</v>
      </c>
      <c r="K29" s="21">
        <v>9201</v>
      </c>
      <c r="L29" s="21">
        <v>9824</v>
      </c>
      <c r="M29" s="21">
        <v>9796</v>
      </c>
      <c r="N29" s="18">
        <f>SUM(B29:M29)</f>
        <v>142443.97999999998</v>
      </c>
    </row>
    <row r="30" spans="1:14" x14ac:dyDescent="0.25">
      <c r="A30" s="31" t="s">
        <v>35</v>
      </c>
      <c r="B30" s="22">
        <f t="shared" ref="B30:M30" si="1">SUM(B16:B29)</f>
        <v>16553.53</v>
      </c>
      <c r="C30" s="22">
        <f t="shared" si="1"/>
        <v>26622</v>
      </c>
      <c r="D30" s="22">
        <f t="shared" si="1"/>
        <v>55254</v>
      </c>
      <c r="E30" s="22">
        <f t="shared" si="1"/>
        <v>140012</v>
      </c>
      <c r="F30" s="22">
        <f t="shared" si="1"/>
        <v>73311</v>
      </c>
      <c r="G30" s="22">
        <f t="shared" si="1"/>
        <v>39785</v>
      </c>
      <c r="H30" s="22">
        <f t="shared" si="1"/>
        <v>35691</v>
      </c>
      <c r="I30" s="22">
        <f t="shared" si="1"/>
        <v>59332</v>
      </c>
      <c r="J30" s="22">
        <f t="shared" si="1"/>
        <v>52677</v>
      </c>
      <c r="K30" s="22">
        <f t="shared" si="1"/>
        <v>44991</v>
      </c>
      <c r="L30" s="22">
        <f t="shared" si="1"/>
        <v>34112</v>
      </c>
      <c r="M30" s="22">
        <f t="shared" si="1"/>
        <v>57004</v>
      </c>
      <c r="N30" s="23">
        <f>SUM(B30:M30)</f>
        <v>635344.53</v>
      </c>
    </row>
    <row r="31" spans="1:14" x14ac:dyDescent="0.25">
      <c r="A31" s="24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 x14ac:dyDescent="0.25">
      <c r="A32" s="32" t="s">
        <v>36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4" x14ac:dyDescent="0.25">
      <c r="A33" s="17" t="s">
        <v>37</v>
      </c>
      <c r="B33" s="18">
        <v>28430.39</v>
      </c>
      <c r="C33" s="18">
        <v>24981</v>
      </c>
      <c r="D33" s="18">
        <v>57296</v>
      </c>
      <c r="E33" s="18">
        <v>33332</v>
      </c>
      <c r="F33" s="18">
        <v>54957</v>
      </c>
      <c r="G33" s="18">
        <v>35000</v>
      </c>
      <c r="H33" s="18">
        <v>33778</v>
      </c>
      <c r="I33" s="18">
        <v>32854</v>
      </c>
      <c r="J33" s="18">
        <v>30610</v>
      </c>
      <c r="K33" s="18">
        <v>31907</v>
      </c>
      <c r="L33" s="18">
        <v>30851</v>
      </c>
      <c r="M33" s="18">
        <v>30849</v>
      </c>
      <c r="N33" s="18">
        <f>SUM(B33:M33)</f>
        <v>424845.39</v>
      </c>
    </row>
    <row r="34" spans="1:14" x14ac:dyDescent="0.25">
      <c r="A34" s="17" t="s">
        <v>38</v>
      </c>
      <c r="B34" s="18">
        <v>839.03</v>
      </c>
      <c r="C34" s="18">
        <v>2161</v>
      </c>
      <c r="D34" s="18">
        <v>3440</v>
      </c>
      <c r="E34" s="18">
        <v>2126</v>
      </c>
      <c r="F34" s="18">
        <v>2305</v>
      </c>
      <c r="G34" s="18">
        <v>2268</v>
      </c>
      <c r="H34" s="18">
        <v>2165</v>
      </c>
      <c r="I34" s="18">
        <v>2085</v>
      </c>
      <c r="J34" s="18">
        <v>1890</v>
      </c>
      <c r="K34" s="18">
        <v>2002</v>
      </c>
      <c r="L34" s="18">
        <v>1896</v>
      </c>
      <c r="M34" s="18">
        <v>1874</v>
      </c>
      <c r="N34" s="18">
        <f t="shared" ref="N34:N59" si="2">SUM(B34:M34)</f>
        <v>25051.03</v>
      </c>
    </row>
    <row r="35" spans="1:14" x14ac:dyDescent="0.25">
      <c r="A35" s="26" t="s">
        <v>39</v>
      </c>
      <c r="B35" s="7">
        <v>892</v>
      </c>
      <c r="C35" s="7">
        <v>1275</v>
      </c>
      <c r="D35" s="7">
        <v>1819</v>
      </c>
      <c r="E35" s="7">
        <v>928</v>
      </c>
      <c r="F35" s="7">
        <v>1187</v>
      </c>
      <c r="G35" s="7">
        <v>1528</v>
      </c>
      <c r="H35" s="7">
        <v>832</v>
      </c>
      <c r="I35" s="7">
        <v>115</v>
      </c>
      <c r="J35" s="7">
        <v>1119</v>
      </c>
      <c r="K35" s="7">
        <v>866</v>
      </c>
      <c r="L35" s="7">
        <v>1416</v>
      </c>
      <c r="M35" s="7">
        <v>876</v>
      </c>
      <c r="N35" s="18">
        <f t="shared" si="2"/>
        <v>12853</v>
      </c>
    </row>
    <row r="36" spans="1:14" x14ac:dyDescent="0.25">
      <c r="A36" s="32" t="s">
        <v>40</v>
      </c>
      <c r="B36" s="18">
        <f>SUM(B33:B35)</f>
        <v>30161.42</v>
      </c>
      <c r="C36" s="18">
        <f t="shared" ref="C36:M36" si="3">SUM(C33:C35)</f>
        <v>28417</v>
      </c>
      <c r="D36" s="18">
        <f t="shared" si="3"/>
        <v>62555</v>
      </c>
      <c r="E36" s="18">
        <f t="shared" si="3"/>
        <v>36386</v>
      </c>
      <c r="F36" s="18">
        <f t="shared" si="3"/>
        <v>58449</v>
      </c>
      <c r="G36" s="18">
        <f t="shared" si="3"/>
        <v>38796</v>
      </c>
      <c r="H36" s="18">
        <f t="shared" si="3"/>
        <v>36775</v>
      </c>
      <c r="I36" s="18">
        <f t="shared" si="3"/>
        <v>35054</v>
      </c>
      <c r="J36" s="18">
        <f t="shared" si="3"/>
        <v>33619</v>
      </c>
      <c r="K36" s="18">
        <f t="shared" si="3"/>
        <v>34775</v>
      </c>
      <c r="L36" s="18">
        <f t="shared" si="3"/>
        <v>34163</v>
      </c>
      <c r="M36" s="18">
        <f t="shared" si="3"/>
        <v>33599</v>
      </c>
      <c r="N36" s="18">
        <f t="shared" si="2"/>
        <v>462749.42</v>
      </c>
    </row>
    <row r="37" spans="1:14" x14ac:dyDescent="0.25">
      <c r="A37" s="17" t="s">
        <v>41</v>
      </c>
      <c r="B37" s="18">
        <v>899</v>
      </c>
      <c r="C37" s="18">
        <v>212</v>
      </c>
      <c r="D37" s="18">
        <v>1902</v>
      </c>
      <c r="E37" s="18">
        <v>1378</v>
      </c>
      <c r="F37" s="18">
        <v>1018</v>
      </c>
      <c r="G37" s="18">
        <v>1399</v>
      </c>
      <c r="H37" s="18">
        <v>3033</v>
      </c>
      <c r="I37" s="18">
        <v>1225</v>
      </c>
      <c r="J37" s="18">
        <v>967</v>
      </c>
      <c r="K37" s="18">
        <v>879</v>
      </c>
      <c r="L37" s="18">
        <v>1227</v>
      </c>
      <c r="M37" s="18">
        <v>988</v>
      </c>
      <c r="N37" s="18">
        <f t="shared" si="2"/>
        <v>15127</v>
      </c>
    </row>
    <row r="38" spans="1:14" x14ac:dyDescent="0.25">
      <c r="A38" s="17" t="s">
        <v>42</v>
      </c>
      <c r="B38" s="18">
        <v>715.42</v>
      </c>
      <c r="C38" s="18">
        <v>890</v>
      </c>
      <c r="D38" s="18">
        <v>1900</v>
      </c>
      <c r="E38" s="18">
        <v>1266</v>
      </c>
      <c r="F38" s="18">
        <v>1485</v>
      </c>
      <c r="G38" s="18">
        <v>873</v>
      </c>
      <c r="H38" s="18">
        <v>1011</v>
      </c>
      <c r="I38" s="18">
        <v>1680</v>
      </c>
      <c r="J38" s="18">
        <v>845</v>
      </c>
      <c r="K38" s="18">
        <v>1875</v>
      </c>
      <c r="L38" s="18">
        <v>730</v>
      </c>
      <c r="M38" s="18">
        <v>1211</v>
      </c>
      <c r="N38" s="18">
        <f t="shared" si="2"/>
        <v>14481.42</v>
      </c>
    </row>
    <row r="39" spans="1:14" x14ac:dyDescent="0.25">
      <c r="A39" s="17" t="s">
        <v>43</v>
      </c>
      <c r="B39" s="18">
        <v>589</v>
      </c>
      <c r="C39" s="18"/>
      <c r="D39" s="18">
        <v>345</v>
      </c>
      <c r="E39" s="18"/>
      <c r="F39" s="18">
        <v>1286</v>
      </c>
      <c r="G39" s="18">
        <v>298</v>
      </c>
      <c r="H39" s="18">
        <v>69</v>
      </c>
      <c r="I39" s="18">
        <v>53</v>
      </c>
      <c r="J39" s="18">
        <v>65</v>
      </c>
      <c r="K39" s="18"/>
      <c r="L39" s="18">
        <v>412</v>
      </c>
      <c r="M39" s="18">
        <v>140</v>
      </c>
      <c r="N39" s="18">
        <f t="shared" si="2"/>
        <v>3257</v>
      </c>
    </row>
    <row r="40" spans="1:14" x14ac:dyDescent="0.25">
      <c r="A40" s="32" t="s">
        <v>44</v>
      </c>
      <c r="B40" s="18">
        <f>SUM(B37:B39)</f>
        <v>2203.42</v>
      </c>
      <c r="C40" s="18">
        <f t="shared" ref="C40:M40" si="4">SUM(C37:C39)</f>
        <v>1102</v>
      </c>
      <c r="D40" s="18">
        <f t="shared" si="4"/>
        <v>4147</v>
      </c>
      <c r="E40" s="18">
        <f t="shared" si="4"/>
        <v>2644</v>
      </c>
      <c r="F40" s="18">
        <f t="shared" si="4"/>
        <v>3789</v>
      </c>
      <c r="G40" s="18">
        <f t="shared" si="4"/>
        <v>2570</v>
      </c>
      <c r="H40" s="18">
        <f t="shared" si="4"/>
        <v>4113</v>
      </c>
      <c r="I40" s="18">
        <f t="shared" si="4"/>
        <v>2958</v>
      </c>
      <c r="J40" s="18">
        <f t="shared" si="4"/>
        <v>1877</v>
      </c>
      <c r="K40" s="18">
        <f t="shared" si="4"/>
        <v>2754</v>
      </c>
      <c r="L40" s="18">
        <f t="shared" si="4"/>
        <v>2369</v>
      </c>
      <c r="M40" s="18">
        <f t="shared" si="4"/>
        <v>2339</v>
      </c>
      <c r="N40" s="18">
        <f t="shared" si="2"/>
        <v>32865.42</v>
      </c>
    </row>
    <row r="41" spans="1:14" x14ac:dyDescent="0.25">
      <c r="A41" s="17" t="s">
        <v>45</v>
      </c>
      <c r="B41" s="18">
        <v>1030.8399999999999</v>
      </c>
      <c r="C41" s="18">
        <v>472</v>
      </c>
      <c r="D41" s="18">
        <v>583</v>
      </c>
      <c r="E41" s="18">
        <v>1434</v>
      </c>
      <c r="F41" s="18">
        <v>2198</v>
      </c>
      <c r="G41" s="18">
        <v>615</v>
      </c>
      <c r="H41" s="18">
        <v>800</v>
      </c>
      <c r="I41" s="18">
        <v>658</v>
      </c>
      <c r="J41" s="18">
        <v>579</v>
      </c>
      <c r="K41" s="18">
        <v>1605</v>
      </c>
      <c r="L41" s="18">
        <v>941</v>
      </c>
      <c r="M41" s="18">
        <v>2280</v>
      </c>
      <c r="N41" s="18">
        <f t="shared" si="2"/>
        <v>13195.84</v>
      </c>
    </row>
    <row r="42" spans="1:14" x14ac:dyDescent="0.25">
      <c r="A42" s="17" t="s">
        <v>46</v>
      </c>
      <c r="B42" s="18">
        <v>168.1</v>
      </c>
      <c r="C42" s="18">
        <v>213</v>
      </c>
      <c r="D42" s="18">
        <v>79</v>
      </c>
      <c r="E42" s="18">
        <v>15</v>
      </c>
      <c r="F42" s="18">
        <v>2021</v>
      </c>
      <c r="G42" s="18">
        <v>424</v>
      </c>
      <c r="H42" s="18">
        <v>230</v>
      </c>
      <c r="I42" s="18">
        <v>100</v>
      </c>
      <c r="J42" s="18">
        <v>1810</v>
      </c>
      <c r="K42" s="18">
        <v>285</v>
      </c>
      <c r="L42" s="18"/>
      <c r="M42" s="18">
        <v>890</v>
      </c>
      <c r="N42" s="18">
        <f t="shared" si="2"/>
        <v>6235.1</v>
      </c>
    </row>
    <row r="43" spans="1:14" x14ac:dyDescent="0.25">
      <c r="A43" s="17" t="s">
        <v>47</v>
      </c>
      <c r="B43" s="18"/>
      <c r="C43" s="18"/>
      <c r="D43" s="18"/>
      <c r="E43" s="18"/>
      <c r="F43" s="18"/>
      <c r="G43" s="18"/>
      <c r="H43" s="18">
        <v>3724</v>
      </c>
      <c r="I43" s="18"/>
      <c r="J43" s="18"/>
      <c r="K43" s="18"/>
      <c r="L43" s="18"/>
      <c r="M43" s="18"/>
      <c r="N43" s="18">
        <f>SUM(B43:M43)</f>
        <v>3724</v>
      </c>
    </row>
    <row r="44" spans="1:14" x14ac:dyDescent="0.25">
      <c r="A44" s="17" t="s">
        <v>48</v>
      </c>
      <c r="B44" s="18">
        <v>1310</v>
      </c>
      <c r="C44" s="18"/>
      <c r="D44" s="18"/>
      <c r="E44" s="18"/>
      <c r="F44" s="18"/>
      <c r="G44" s="18">
        <v>2</v>
      </c>
      <c r="H44" s="18"/>
      <c r="I44" s="18">
        <v>340</v>
      </c>
      <c r="J44" s="18"/>
      <c r="K44" s="18"/>
      <c r="L44" s="18"/>
      <c r="M44" s="18"/>
      <c r="N44" s="18">
        <f t="shared" si="2"/>
        <v>1652</v>
      </c>
    </row>
    <row r="45" spans="1:14" x14ac:dyDescent="0.25">
      <c r="A45" s="32" t="s">
        <v>49</v>
      </c>
      <c r="B45" s="18">
        <f t="shared" ref="B45:M45" si="5">SUM(B41:B44)</f>
        <v>2508.9399999999996</v>
      </c>
      <c r="C45" s="18">
        <f t="shared" si="5"/>
        <v>685</v>
      </c>
      <c r="D45" s="18">
        <f t="shared" si="5"/>
        <v>662</v>
      </c>
      <c r="E45" s="18">
        <f t="shared" si="5"/>
        <v>1449</v>
      </c>
      <c r="F45" s="18">
        <f t="shared" si="5"/>
        <v>4219</v>
      </c>
      <c r="G45" s="18">
        <f t="shared" si="5"/>
        <v>1041</v>
      </c>
      <c r="H45" s="18">
        <f t="shared" si="5"/>
        <v>4754</v>
      </c>
      <c r="I45" s="18">
        <f t="shared" si="5"/>
        <v>1098</v>
      </c>
      <c r="J45" s="18">
        <f t="shared" si="5"/>
        <v>2389</v>
      </c>
      <c r="K45" s="18">
        <f t="shared" si="5"/>
        <v>1890</v>
      </c>
      <c r="L45" s="18">
        <f t="shared" si="5"/>
        <v>941</v>
      </c>
      <c r="M45" s="18">
        <f t="shared" si="5"/>
        <v>3170</v>
      </c>
      <c r="N45" s="18">
        <f t="shared" si="2"/>
        <v>24806.94</v>
      </c>
    </row>
    <row r="46" spans="1:14" x14ac:dyDescent="0.25">
      <c r="A46" s="17" t="s">
        <v>50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>
        <f t="shared" si="2"/>
        <v>0</v>
      </c>
    </row>
    <row r="47" spans="1:14" x14ac:dyDescent="0.25">
      <c r="A47" s="17" t="s">
        <v>51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>
        <f t="shared" si="2"/>
        <v>0</v>
      </c>
    </row>
    <row r="48" spans="1:14" x14ac:dyDescent="0.25">
      <c r="A48" s="26" t="s">
        <v>52</v>
      </c>
      <c r="B48" s="18">
        <f>SUM(B46:B47)</f>
        <v>0</v>
      </c>
      <c r="C48" s="18">
        <f t="shared" ref="C48:M48" si="6">SUM(C46:C47)</f>
        <v>0</v>
      </c>
      <c r="D48" s="18">
        <f t="shared" si="6"/>
        <v>0</v>
      </c>
      <c r="E48" s="18">
        <f t="shared" si="6"/>
        <v>0</v>
      </c>
      <c r="F48" s="18">
        <f t="shared" si="6"/>
        <v>0</v>
      </c>
      <c r="G48" s="18">
        <f t="shared" si="6"/>
        <v>0</v>
      </c>
      <c r="H48" s="18">
        <f t="shared" si="6"/>
        <v>0</v>
      </c>
      <c r="I48" s="18">
        <f t="shared" si="6"/>
        <v>0</v>
      </c>
      <c r="J48" s="18">
        <f t="shared" si="6"/>
        <v>0</v>
      </c>
      <c r="K48" s="18">
        <f t="shared" si="6"/>
        <v>0</v>
      </c>
      <c r="L48" s="18">
        <f t="shared" si="6"/>
        <v>0</v>
      </c>
      <c r="M48" s="18">
        <f t="shared" si="6"/>
        <v>0</v>
      </c>
      <c r="N48" s="18">
        <f t="shared" si="2"/>
        <v>0</v>
      </c>
    </row>
    <row r="49" spans="1:14" x14ac:dyDescent="0.2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>
        <f t="shared" si="2"/>
        <v>0</v>
      </c>
    </row>
    <row r="50" spans="1:14" x14ac:dyDescent="0.25">
      <c r="A50" s="17" t="s">
        <v>53</v>
      </c>
      <c r="B50" s="18">
        <f t="shared" ref="B50:M50" si="7">SUM(B49:B49)</f>
        <v>0</v>
      </c>
      <c r="C50" s="18">
        <f t="shared" si="7"/>
        <v>0</v>
      </c>
      <c r="D50" s="18">
        <f t="shared" si="7"/>
        <v>0</v>
      </c>
      <c r="E50" s="18">
        <f t="shared" si="7"/>
        <v>0</v>
      </c>
      <c r="F50" s="18">
        <f t="shared" si="7"/>
        <v>0</v>
      </c>
      <c r="G50" s="18">
        <f t="shared" si="7"/>
        <v>0</v>
      </c>
      <c r="H50" s="18">
        <f t="shared" si="7"/>
        <v>0</v>
      </c>
      <c r="I50" s="18">
        <f t="shared" si="7"/>
        <v>0</v>
      </c>
      <c r="J50" s="18">
        <f t="shared" si="7"/>
        <v>0</v>
      </c>
      <c r="K50" s="18">
        <f t="shared" si="7"/>
        <v>0</v>
      </c>
      <c r="L50" s="18">
        <f t="shared" si="7"/>
        <v>0</v>
      </c>
      <c r="M50" s="18">
        <f t="shared" si="7"/>
        <v>0</v>
      </c>
      <c r="N50" s="18">
        <f t="shared" si="2"/>
        <v>0</v>
      </c>
    </row>
    <row r="51" spans="1:14" x14ac:dyDescent="0.25">
      <c r="A51" s="32" t="s">
        <v>54</v>
      </c>
      <c r="B51" s="18">
        <f t="shared" ref="B51:M51" si="8">+B36+B40+B45+B48+B50</f>
        <v>34873.78</v>
      </c>
      <c r="C51" s="18">
        <f t="shared" si="8"/>
        <v>30204</v>
      </c>
      <c r="D51" s="18">
        <f t="shared" si="8"/>
        <v>67364</v>
      </c>
      <c r="E51" s="18">
        <f t="shared" si="8"/>
        <v>40479</v>
      </c>
      <c r="F51" s="18">
        <f t="shared" si="8"/>
        <v>66457</v>
      </c>
      <c r="G51" s="18">
        <f t="shared" si="8"/>
        <v>42407</v>
      </c>
      <c r="H51" s="18">
        <f t="shared" si="8"/>
        <v>45642</v>
      </c>
      <c r="I51" s="18">
        <f t="shared" si="8"/>
        <v>39110</v>
      </c>
      <c r="J51" s="18">
        <f t="shared" si="8"/>
        <v>37885</v>
      </c>
      <c r="K51" s="18">
        <f t="shared" si="8"/>
        <v>39419</v>
      </c>
      <c r="L51" s="18">
        <f t="shared" si="8"/>
        <v>37473</v>
      </c>
      <c r="M51" s="18">
        <f t="shared" si="8"/>
        <v>39108</v>
      </c>
      <c r="N51" s="18">
        <f t="shared" si="2"/>
        <v>520421.78</v>
      </c>
    </row>
    <row r="52" spans="1:14" x14ac:dyDescent="0.25">
      <c r="A52" s="32" t="s">
        <v>55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</row>
    <row r="53" spans="1:14" x14ac:dyDescent="0.25">
      <c r="A53" s="17" t="s">
        <v>56</v>
      </c>
      <c r="B53" s="18"/>
      <c r="C53" s="18">
        <v>740</v>
      </c>
      <c r="D53" s="18">
        <v>1665</v>
      </c>
      <c r="E53" s="18">
        <v>3530</v>
      </c>
      <c r="F53" s="18"/>
      <c r="G53" s="18">
        <v>185</v>
      </c>
      <c r="H53" s="18"/>
      <c r="I53" s="18">
        <v>450</v>
      </c>
      <c r="J53" s="18"/>
      <c r="K53" s="18"/>
      <c r="L53" s="18"/>
      <c r="M53" s="18"/>
      <c r="N53" s="18">
        <f t="shared" si="2"/>
        <v>6570</v>
      </c>
    </row>
    <row r="54" spans="1:14" x14ac:dyDescent="0.25">
      <c r="A54" s="32" t="s">
        <v>57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1:14" x14ac:dyDescent="0.25">
      <c r="A55" s="17" t="s">
        <v>58</v>
      </c>
      <c r="B55" s="19"/>
      <c r="C55" s="19"/>
      <c r="D55" s="27"/>
      <c r="E55" s="19">
        <v>36594</v>
      </c>
      <c r="F55" s="19">
        <v>2240</v>
      </c>
      <c r="G55" s="19">
        <v>5175</v>
      </c>
      <c r="H55" s="19"/>
      <c r="I55" s="19"/>
      <c r="J55" s="19"/>
      <c r="K55" s="19"/>
      <c r="L55" s="19"/>
      <c r="M55" s="19"/>
      <c r="N55" s="19">
        <f>SUM(B55:M55)</f>
        <v>44009</v>
      </c>
    </row>
    <row r="56" spans="1:14" x14ac:dyDescent="0.25">
      <c r="A56" s="17" t="s">
        <v>59</v>
      </c>
      <c r="B56" s="19"/>
      <c r="C56" s="19"/>
      <c r="D56" s="27"/>
      <c r="E56" s="19"/>
      <c r="F56" s="19">
        <v>1099</v>
      </c>
      <c r="G56" s="19"/>
      <c r="H56" s="19">
        <v>414</v>
      </c>
      <c r="I56" s="19"/>
      <c r="J56" s="19"/>
      <c r="K56" s="19"/>
      <c r="L56" s="19"/>
      <c r="M56" s="19"/>
      <c r="N56" s="19">
        <f>SUM(B56:M56)</f>
        <v>1513</v>
      </c>
    </row>
    <row r="57" spans="1:14" x14ac:dyDescent="0.25">
      <c r="A57" s="17" t="s">
        <v>74</v>
      </c>
      <c r="B57" s="19"/>
      <c r="C57" s="19"/>
      <c r="D57" s="27"/>
      <c r="E57" s="19"/>
      <c r="F57" s="19">
        <v>534</v>
      </c>
      <c r="G57" s="19">
        <v>10160</v>
      </c>
      <c r="H57" s="19"/>
      <c r="I57" s="19"/>
      <c r="J57" s="19"/>
      <c r="K57" s="19"/>
      <c r="L57" s="19"/>
      <c r="M57" s="19"/>
      <c r="N57" s="19">
        <f>SUM(B57:M57)</f>
        <v>10694</v>
      </c>
    </row>
    <row r="58" spans="1:14" ht="15.75" thickBot="1" x14ac:dyDescent="0.3">
      <c r="A58" s="17" t="s">
        <v>60</v>
      </c>
      <c r="B58" s="18">
        <v>4784</v>
      </c>
      <c r="C58" s="18">
        <v>3736</v>
      </c>
      <c r="D58" s="18">
        <v>966</v>
      </c>
      <c r="E58" s="18"/>
      <c r="F58" s="18"/>
      <c r="G58" s="18"/>
      <c r="H58" s="18">
        <v>1604</v>
      </c>
      <c r="I58" s="18"/>
      <c r="J58" s="18">
        <v>440</v>
      </c>
      <c r="K58" s="18">
        <v>450</v>
      </c>
      <c r="L58" s="18"/>
      <c r="M58" s="18"/>
      <c r="N58" s="18">
        <f t="shared" si="2"/>
        <v>11980</v>
      </c>
    </row>
    <row r="59" spans="1:14" ht="15.75" thickBot="1" x14ac:dyDescent="0.3">
      <c r="A59" s="17" t="s">
        <v>61</v>
      </c>
      <c r="B59" s="22">
        <f t="shared" ref="B59:M59" si="9">SUM(B51:B58)</f>
        <v>39657.78</v>
      </c>
      <c r="C59" s="22">
        <f t="shared" si="9"/>
        <v>34680</v>
      </c>
      <c r="D59" s="22">
        <f t="shared" si="9"/>
        <v>69995</v>
      </c>
      <c r="E59" s="22">
        <f t="shared" si="9"/>
        <v>80603</v>
      </c>
      <c r="F59" s="22">
        <f t="shared" si="9"/>
        <v>70330</v>
      </c>
      <c r="G59" s="22">
        <f t="shared" si="9"/>
        <v>57927</v>
      </c>
      <c r="H59" s="22">
        <f t="shared" si="9"/>
        <v>47660</v>
      </c>
      <c r="I59" s="22">
        <f t="shared" si="9"/>
        <v>39560</v>
      </c>
      <c r="J59" s="22">
        <f t="shared" si="9"/>
        <v>38325</v>
      </c>
      <c r="K59" s="22">
        <f t="shared" si="9"/>
        <v>39869</v>
      </c>
      <c r="L59" s="22">
        <f t="shared" si="9"/>
        <v>37473</v>
      </c>
      <c r="M59" s="22">
        <f t="shared" si="9"/>
        <v>39108</v>
      </c>
      <c r="N59" s="22">
        <f t="shared" si="2"/>
        <v>595187.78</v>
      </c>
    </row>
    <row r="60" spans="1:14" x14ac:dyDescent="0.25">
      <c r="A60" s="17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</row>
    <row r="61" spans="1:14" x14ac:dyDescent="0.25">
      <c r="A61" s="33" t="s">
        <v>62</v>
      </c>
      <c r="B61" s="33">
        <f t="shared" ref="B61:N61" si="10">+B30-B59</f>
        <v>-23104.25</v>
      </c>
      <c r="C61" s="33">
        <f t="shared" si="10"/>
        <v>-8058</v>
      </c>
      <c r="D61" s="33">
        <f t="shared" si="10"/>
        <v>-14741</v>
      </c>
      <c r="E61" s="33">
        <f t="shared" si="10"/>
        <v>59409</v>
      </c>
      <c r="F61" s="33">
        <f t="shared" si="10"/>
        <v>2981</v>
      </c>
      <c r="G61" s="33">
        <f t="shared" si="10"/>
        <v>-18142</v>
      </c>
      <c r="H61" s="33">
        <f t="shared" si="10"/>
        <v>-11969</v>
      </c>
      <c r="I61" s="33">
        <f t="shared" si="10"/>
        <v>19772</v>
      </c>
      <c r="J61" s="33">
        <f t="shared" si="10"/>
        <v>14352</v>
      </c>
      <c r="K61" s="33">
        <f t="shared" si="10"/>
        <v>5122</v>
      </c>
      <c r="L61" s="33">
        <f t="shared" si="10"/>
        <v>-3361</v>
      </c>
      <c r="M61" s="33">
        <f t="shared" si="10"/>
        <v>17896</v>
      </c>
      <c r="N61" s="33">
        <f t="shared" si="10"/>
        <v>40156.75</v>
      </c>
    </row>
    <row r="62" spans="1:14" x14ac:dyDescent="0.25">
      <c r="A62" s="28" t="s">
        <v>63</v>
      </c>
      <c r="B62" s="17">
        <v>849</v>
      </c>
      <c r="C62" s="17">
        <v>-1886</v>
      </c>
      <c r="D62" s="17">
        <v>-22390</v>
      </c>
      <c r="E62" s="17">
        <v>28110</v>
      </c>
      <c r="F62" s="17">
        <v>-1417</v>
      </c>
      <c r="G62" s="17">
        <v>3352</v>
      </c>
      <c r="H62" s="17">
        <v>-456</v>
      </c>
      <c r="I62" s="17">
        <v>1871</v>
      </c>
      <c r="J62" s="17">
        <v>-595</v>
      </c>
      <c r="K62" s="17">
        <v>620</v>
      </c>
      <c r="L62" s="17">
        <v>-848</v>
      </c>
      <c r="M62" s="17">
        <v>-450</v>
      </c>
      <c r="N62" s="17"/>
    </row>
    <row r="63" spans="1:14" ht="15.75" thickBot="1" x14ac:dyDescent="0.3">
      <c r="A63" s="28" t="s">
        <v>64</v>
      </c>
      <c r="B63" s="24">
        <v>-5545</v>
      </c>
      <c r="C63" s="24">
        <v>6241</v>
      </c>
      <c r="D63" s="24">
        <v>-14792</v>
      </c>
      <c r="E63" s="24">
        <v>-4105</v>
      </c>
      <c r="F63" s="24">
        <v>-1565</v>
      </c>
      <c r="G63" s="24">
        <v>1581</v>
      </c>
      <c r="H63" s="24">
        <v>-22750</v>
      </c>
      <c r="I63" s="24">
        <v>-5982</v>
      </c>
      <c r="J63" s="24">
        <v>-213</v>
      </c>
      <c r="K63" s="24">
        <v>3399</v>
      </c>
      <c r="L63" s="24">
        <v>-341</v>
      </c>
      <c r="M63" s="24">
        <v>3089</v>
      </c>
      <c r="N63" s="24"/>
    </row>
    <row r="64" spans="1:14" ht="16.5" thickTop="1" thickBot="1" x14ac:dyDescent="0.3">
      <c r="A64" s="29" t="s">
        <v>65</v>
      </c>
      <c r="B64" s="9">
        <f>+B14+B61+B62+B63</f>
        <v>505040.89</v>
      </c>
      <c r="C64" s="9">
        <f>+C14+C61+C62+C63</f>
        <v>501259</v>
      </c>
      <c r="D64" s="9">
        <f>+D14+D61+D62+D63</f>
        <v>449336</v>
      </c>
      <c r="E64" s="9">
        <f>+E14+E61+E62+E63</f>
        <v>632844</v>
      </c>
      <c r="F64" s="9">
        <f>F14+F61+F62+F63</f>
        <v>532843</v>
      </c>
      <c r="G64" s="9">
        <f t="shared" ref="G64:L64" si="11">+G14+G61+G62+G63</f>
        <v>521948</v>
      </c>
      <c r="H64" s="9">
        <f t="shared" si="11"/>
        <v>510795</v>
      </c>
      <c r="I64" s="9">
        <f t="shared" si="11"/>
        <v>526450</v>
      </c>
      <c r="J64" s="9">
        <f t="shared" si="11"/>
        <v>539995</v>
      </c>
      <c r="K64" s="9">
        <f t="shared" si="11"/>
        <v>549136</v>
      </c>
      <c r="L64" s="9">
        <f t="shared" si="11"/>
        <v>544586</v>
      </c>
      <c r="M64" s="9">
        <v>565145</v>
      </c>
      <c r="N64" s="9"/>
    </row>
    <row r="65" spans="2:13" ht="15.75" thickTop="1" x14ac:dyDescent="0.25">
      <c r="B65" s="30" t="s">
        <v>66</v>
      </c>
      <c r="C65" s="30" t="s">
        <v>67</v>
      </c>
      <c r="D65" s="30" t="s">
        <v>68</v>
      </c>
      <c r="E65" s="30" t="s">
        <v>69</v>
      </c>
      <c r="F65" s="30" t="s">
        <v>68</v>
      </c>
      <c r="G65" s="30" t="s">
        <v>66</v>
      </c>
      <c r="H65" s="30" t="s">
        <v>66</v>
      </c>
      <c r="I65" s="30" t="s">
        <v>69</v>
      </c>
      <c r="J65" s="30" t="s">
        <v>70</v>
      </c>
      <c r="K65" s="30" t="s">
        <v>71</v>
      </c>
      <c r="L65" s="30" t="s">
        <v>72</v>
      </c>
      <c r="M65" s="30" t="s">
        <v>73</v>
      </c>
    </row>
  </sheetData>
  <mergeCells count="6">
    <mergeCell ref="A6:J6"/>
    <mergeCell ref="A1:J1"/>
    <mergeCell ref="A2:J2"/>
    <mergeCell ref="A3:J3"/>
    <mergeCell ref="A4:J4"/>
    <mergeCell ref="A5:J5"/>
  </mergeCells>
  <pageMargins left="0.7" right="0.7" top="0.75" bottom="0.75" header="0.3" footer="0.3"/>
  <pageSetup scale="8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fya-clearwater</dc:creator>
  <cp:lastModifiedBy>fya-clearwater</cp:lastModifiedBy>
  <cp:lastPrinted>2016-11-30T19:26:53Z</cp:lastPrinted>
  <dcterms:created xsi:type="dcterms:W3CDTF">2016-11-18T22:03:23Z</dcterms:created>
  <dcterms:modified xsi:type="dcterms:W3CDTF">2017-01-06T00:46:42Z</dcterms:modified>
</cp:coreProperties>
</file>