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zf\Documents\Fairbanks Youth Advocates\2015 Reports\11_Nov Report\"/>
    </mc:Choice>
  </mc:AlternateContent>
  <bookViews>
    <workbookView xWindow="0" yWindow="0" windowWidth="16170" windowHeight="8220"/>
  </bookViews>
  <sheets>
    <sheet name="Sheet1" sheetId="1" r:id="rId1"/>
  </sheets>
  <definedNames>
    <definedName name="_xlnm.Print_Titles" localSheetId="0">Sheet1!$A:$F,Sheet1!$1:$1</definedName>
    <definedName name="QB_COLUMN_2921" localSheetId="0" hidden="1">Sheet1!$G$1</definedName>
    <definedName name="QB_COLUMN_2922" localSheetId="0" hidden="1">Sheet1!$I$1</definedName>
    <definedName name="QB_COLUMN_2923" localSheetId="0" hidden="1">Sheet1!$K$1</definedName>
    <definedName name="QB_COLUMN_2924" localSheetId="0" hidden="1">Sheet1!$M$1</definedName>
    <definedName name="QB_COLUMN_2925" localSheetId="0" hidden="1">Sheet1!$O$1</definedName>
    <definedName name="QB_COLUMN_2930" localSheetId="0" hidden="1">Sheet1!$Q$1</definedName>
    <definedName name="QB_DATA_0" localSheetId="0" hidden="1">Sheet1!$5:$5,Sheet1!$7:$7,Sheet1!$8:$8,Sheet1!$10:$10,Sheet1!$12:$12,Sheet1!$13:$13,Sheet1!$16:$16,Sheet1!$17:$17,Sheet1!$18:$18,Sheet1!$20:$20,Sheet1!$21:$21,Sheet1!$24:$24,Sheet1!$27:$27,Sheet1!$28:$28,Sheet1!$33:$33,Sheet1!$34:$34</definedName>
    <definedName name="QB_DATA_1" localSheetId="0" hidden="1">Sheet1!$35:$35,Sheet1!$36:$36,Sheet1!$37:$37,Sheet1!$38:$38,Sheet1!$39:$39,Sheet1!$40:$40,Sheet1!$43:$43,Sheet1!$45:$45,Sheet1!$46:$46,Sheet1!$47:$47,Sheet1!$48:$48,Sheet1!$49:$49,Sheet1!$50:$50,Sheet1!$51:$51,Sheet1!$53:$53,Sheet1!$56:$56</definedName>
    <definedName name="QB_DATA_2" localSheetId="0" hidden="1">Sheet1!$57:$57,Sheet1!$59:$59,Sheet1!$60:$60,Sheet1!$61:$61,Sheet1!$62:$62,Sheet1!$64:$64,Sheet1!$65:$65,Sheet1!$66:$66,Sheet1!$69:$69,Sheet1!$70:$70,Sheet1!$72:$72,Sheet1!$73:$73,Sheet1!$74:$74,Sheet1!$75:$75,Sheet1!$77:$77,Sheet1!$78:$78</definedName>
    <definedName name="QB_DATA_3" localSheetId="0" hidden="1">Sheet1!$79:$79,Sheet1!$80:$80,Sheet1!$81:$81,Sheet1!$82:$82,Sheet1!$83:$83,Sheet1!$85:$85,Sheet1!$87:$87,Sheet1!$89:$89,Sheet1!$90:$90,Sheet1!$94:$94,Sheet1!$95:$95,Sheet1!$96:$96,Sheet1!$98:$98,Sheet1!$99:$99,Sheet1!$100:$100,Sheet1!$101:$101</definedName>
    <definedName name="QB_DATA_4" localSheetId="0" hidden="1">Sheet1!$103:$103,Sheet1!$104:$104,Sheet1!$105:$105,Sheet1!$107:$107,Sheet1!$108:$108,Sheet1!$114:$114,Sheet1!$115:$115,Sheet1!$117:$117,Sheet1!$118:$118,Sheet1!$122:$122,Sheet1!$123:$123</definedName>
    <definedName name="QB_FORMULA_0" localSheetId="0" hidden="1">Sheet1!$Q$5,Sheet1!$Q$7,Sheet1!$Q$8,Sheet1!$G$9,Sheet1!$I$9,Sheet1!$K$9,Sheet1!$M$9,Sheet1!$O$9,Sheet1!$Q$9,Sheet1!$Q$10,Sheet1!$Q$12,Sheet1!$Q$13,Sheet1!$G$14,Sheet1!$I$14,Sheet1!$K$14,Sheet1!$M$14</definedName>
    <definedName name="QB_FORMULA_1" localSheetId="0" hidden="1">Sheet1!$O$14,Sheet1!$Q$14,Sheet1!$G$15,Sheet1!$I$15,Sheet1!$K$15,Sheet1!$M$15,Sheet1!$O$15,Sheet1!$Q$15,Sheet1!$Q$16,Sheet1!$Q$17,Sheet1!$Q$18,Sheet1!$Q$20,Sheet1!$Q$21,Sheet1!$G$22,Sheet1!$I$22,Sheet1!$K$22</definedName>
    <definedName name="QB_FORMULA_10" localSheetId="0" hidden="1">Sheet1!$O$97,Sheet1!$Q$97,Sheet1!$Q$98,Sheet1!$Q$99,Sheet1!$Q$100,Sheet1!$Q$101,Sheet1!$Q$103,Sheet1!$Q$104,Sheet1!$Q$105,Sheet1!$G$106,Sheet1!$I$106,Sheet1!$K$106,Sheet1!$M$106,Sheet1!$O$106,Sheet1!$Q$106,Sheet1!$Q$107</definedName>
    <definedName name="QB_FORMULA_11" localSheetId="0" hidden="1">Sheet1!$Q$108,Sheet1!$G$109,Sheet1!$I$109,Sheet1!$K$109,Sheet1!$M$109,Sheet1!$O$109,Sheet1!$Q$109,Sheet1!$G$110,Sheet1!$I$110,Sheet1!$K$110,Sheet1!$M$110,Sheet1!$O$110,Sheet1!$Q$110,Sheet1!$Q$114,Sheet1!$Q$115,Sheet1!$G$116</definedName>
    <definedName name="QB_FORMULA_12" localSheetId="0" hidden="1">Sheet1!$I$116,Sheet1!$K$116,Sheet1!$M$116,Sheet1!$O$116,Sheet1!$Q$116,Sheet1!$Q$117,Sheet1!$Q$118,Sheet1!$G$119,Sheet1!$I$119,Sheet1!$K$119,Sheet1!$M$119,Sheet1!$O$119,Sheet1!$Q$119,Sheet1!$Q$122,Sheet1!$Q$123,Sheet1!$G$124</definedName>
    <definedName name="QB_FORMULA_13" localSheetId="0" hidden="1">Sheet1!$I$124,Sheet1!$K$124,Sheet1!$M$124,Sheet1!$O$124,Sheet1!$Q$124,Sheet1!$G$125,Sheet1!$I$125,Sheet1!$K$125,Sheet1!$M$125,Sheet1!$O$125,Sheet1!$Q$125,Sheet1!$G$126,Sheet1!$I$126,Sheet1!$K$126,Sheet1!$M$126,Sheet1!$O$126</definedName>
    <definedName name="QB_FORMULA_14" localSheetId="0" hidden="1">Sheet1!$Q$126,Sheet1!$G$127,Sheet1!$I$127,Sheet1!$K$127,Sheet1!$M$127,Sheet1!$O$127,Sheet1!$Q$127</definedName>
    <definedName name="QB_FORMULA_2" localSheetId="0" hidden="1">Sheet1!$M$22,Sheet1!$O$22,Sheet1!$Q$22,Sheet1!$Q$24,Sheet1!$G$25,Sheet1!$I$25,Sheet1!$K$25,Sheet1!$M$25,Sheet1!$O$25,Sheet1!$Q$25,Sheet1!$Q$27,Sheet1!$Q$28,Sheet1!$G$29,Sheet1!$I$29,Sheet1!$K$29,Sheet1!$M$29</definedName>
    <definedName name="QB_FORMULA_3" localSheetId="0" hidden="1">Sheet1!$O$29,Sheet1!$Q$29,Sheet1!$G$30,Sheet1!$I$30,Sheet1!$K$30,Sheet1!$M$30,Sheet1!$O$30,Sheet1!$Q$30,Sheet1!$Q$33,Sheet1!$Q$34,Sheet1!$Q$35,Sheet1!$Q$36,Sheet1!$Q$37,Sheet1!$Q$38,Sheet1!$Q$39,Sheet1!$Q$40</definedName>
    <definedName name="QB_FORMULA_4" localSheetId="0" hidden="1">Sheet1!$G$41,Sheet1!$I$41,Sheet1!$K$41,Sheet1!$M$41,Sheet1!$O$41,Sheet1!$Q$41,Sheet1!$Q$43,Sheet1!$Q$45,Sheet1!$Q$46,Sheet1!$Q$47,Sheet1!$Q$48,Sheet1!$Q$49,Sheet1!$Q$50,Sheet1!$Q$51,Sheet1!$G$52,Sheet1!$I$52</definedName>
    <definedName name="QB_FORMULA_5" localSheetId="0" hidden="1">Sheet1!$K$52,Sheet1!$M$52,Sheet1!$O$52,Sheet1!$Q$52,Sheet1!$Q$53,Sheet1!$G$54,Sheet1!$I$54,Sheet1!$K$54,Sheet1!$M$54,Sheet1!$O$54,Sheet1!$Q$54,Sheet1!$Q$56,Sheet1!$Q$57,Sheet1!$G$58,Sheet1!$I$58,Sheet1!$K$58</definedName>
    <definedName name="QB_FORMULA_6" localSheetId="0" hidden="1">Sheet1!$M$58,Sheet1!$O$58,Sheet1!$Q$58,Sheet1!$Q$59,Sheet1!$Q$60,Sheet1!$Q$61,Sheet1!$Q$62,Sheet1!$Q$64,Sheet1!$Q$65,Sheet1!$Q$66,Sheet1!$G$67,Sheet1!$I$67,Sheet1!$K$67,Sheet1!$M$67,Sheet1!$O$67,Sheet1!$Q$67</definedName>
    <definedName name="QB_FORMULA_7" localSheetId="0" hidden="1">Sheet1!$Q$69,Sheet1!$Q$70,Sheet1!$Q$72,Sheet1!$Q$73,Sheet1!$Q$74,Sheet1!$Q$75,Sheet1!$G$76,Sheet1!$I$76,Sheet1!$K$76,Sheet1!$M$76,Sheet1!$O$76,Sheet1!$Q$76,Sheet1!$Q$77,Sheet1!$Q$78,Sheet1!$Q$79,Sheet1!$Q$80</definedName>
    <definedName name="QB_FORMULA_8" localSheetId="0" hidden="1">Sheet1!$Q$81,Sheet1!$Q$82,Sheet1!$Q$83,Sheet1!$G$84,Sheet1!$I$84,Sheet1!$K$84,Sheet1!$M$84,Sheet1!$O$84,Sheet1!$Q$84,Sheet1!$Q$85,Sheet1!$Q$87,Sheet1!$Q$89,Sheet1!$Q$90,Sheet1!$G$91,Sheet1!$I$91,Sheet1!$K$91</definedName>
    <definedName name="QB_FORMULA_9" localSheetId="0" hidden="1">Sheet1!$M$91,Sheet1!$O$91,Sheet1!$Q$91,Sheet1!$G$92,Sheet1!$I$92,Sheet1!$K$92,Sheet1!$M$92,Sheet1!$O$92,Sheet1!$Q$92,Sheet1!$Q$94,Sheet1!$Q$95,Sheet1!$Q$96,Sheet1!$G$97,Sheet1!$I$97,Sheet1!$K$97,Sheet1!$M$97</definedName>
    <definedName name="QB_ROW_103240" localSheetId="0" hidden="1">Sheet1!$E$40</definedName>
    <definedName name="QB_ROW_104230" localSheetId="0" hidden="1">Sheet1!$D$85</definedName>
    <definedName name="QB_ROW_105230" localSheetId="0" hidden="1">Sheet1!$D$100</definedName>
    <definedName name="QB_ROW_106250" localSheetId="0" hidden="1">Sheet1!$F$50</definedName>
    <definedName name="QB_ROW_107250" localSheetId="0" hidden="1">Sheet1!$F$49</definedName>
    <definedName name="QB_ROW_108250" localSheetId="0" hidden="1">Sheet1!$F$48</definedName>
    <definedName name="QB_ROW_109250" localSheetId="0" hidden="1">Sheet1!$F$47</definedName>
    <definedName name="QB_ROW_110240" localSheetId="0" hidden="1">Sheet1!$E$69</definedName>
    <definedName name="QB_ROW_11030" localSheetId="0" hidden="1">Sheet1!$D$4</definedName>
    <definedName name="QB_ROW_112230" localSheetId="0" hidden="1">Sheet1!$D$107</definedName>
    <definedName name="QB_ROW_11330" localSheetId="0" hidden="1">Sheet1!$D$15</definedName>
    <definedName name="QB_ROW_122240" localSheetId="0" hidden="1">Sheet1!$E$35</definedName>
    <definedName name="QB_ROW_12240" localSheetId="0" hidden="1">Sheet1!$E$10</definedName>
    <definedName name="QB_ROW_123250" localSheetId="0" hidden="1">Sheet1!$F$46</definedName>
    <definedName name="QB_ROW_128240" localSheetId="0" hidden="1">Sheet1!$E$82</definedName>
    <definedName name="QB_ROW_130030" localSheetId="0" hidden="1">Sheet1!$D$55</definedName>
    <definedName name="QB_ROW_130240" localSheetId="0" hidden="1">Sheet1!$E$57</definedName>
    <definedName name="QB_ROW_130330" localSheetId="0" hidden="1">Sheet1!$D$58</definedName>
    <definedName name="QB_ROW_131230" localSheetId="0" hidden="1">Sheet1!$D$18</definedName>
    <definedName name="QB_ROW_132240" localSheetId="0" hidden="1">Sheet1!$E$20</definedName>
    <definedName name="QB_ROW_13240" localSheetId="0" hidden="1">Sheet1!$E$114</definedName>
    <definedName name="QB_ROW_134240" localSheetId="0" hidden="1">Sheet1!$E$56</definedName>
    <definedName name="QB_ROW_137030" localSheetId="0" hidden="1">Sheet1!$D$42</definedName>
    <definedName name="QB_ROW_137240" localSheetId="0" hidden="1">Sheet1!$E$53</definedName>
    <definedName name="QB_ROW_137330" localSheetId="0" hidden="1">Sheet1!$D$54</definedName>
    <definedName name="QB_ROW_138030" localSheetId="0" hidden="1">Sheet1!$D$32</definedName>
    <definedName name="QB_ROW_138330" localSheetId="0" hidden="1">Sheet1!$D$41</definedName>
    <definedName name="QB_ROW_139240" localSheetId="0" hidden="1">Sheet1!$E$37</definedName>
    <definedName name="QB_ROW_14040" localSheetId="0" hidden="1">Sheet1!$E$11</definedName>
    <definedName name="QB_ROW_14250" localSheetId="0" hidden="1">Sheet1!$F$13</definedName>
    <definedName name="QB_ROW_14340" localSheetId="0" hidden="1">Sheet1!$E$14</definedName>
    <definedName name="QB_ROW_151250" localSheetId="0" hidden="1">Sheet1!$F$90</definedName>
    <definedName name="QB_ROW_152230" localSheetId="0" hidden="1">Sheet1!$D$118</definedName>
    <definedName name="QB_ROW_154240" localSheetId="0" hidden="1">Sheet1!$E$70</definedName>
    <definedName name="QB_ROW_155240" localSheetId="0" hidden="1">Sheet1!$E$36</definedName>
    <definedName name="QB_ROW_156250" localSheetId="0" hidden="1">Sheet1!$F$7</definedName>
    <definedName name="QB_ROW_157250" localSheetId="0" hidden="1">Sheet1!$F$12</definedName>
    <definedName name="QB_ROW_158240" localSheetId="0" hidden="1">Sheet1!$E$33</definedName>
    <definedName name="QB_ROW_170230" localSheetId="0" hidden="1">Sheet1!$D$108</definedName>
    <definedName name="QB_ROW_17030" localSheetId="0" hidden="1">Sheet1!$D$23</definedName>
    <definedName name="QB_ROW_173030" localSheetId="0" hidden="1">Sheet1!$D$86</definedName>
    <definedName name="QB_ROW_17330" localSheetId="0" hidden="1">Sheet1!$D$25</definedName>
    <definedName name="QB_ROW_173330" localSheetId="0" hidden="1">Sheet1!$D$92</definedName>
    <definedName name="QB_ROW_174040" localSheetId="0" hidden="1">Sheet1!$E$88</definedName>
    <definedName name="QB_ROW_174340" localSheetId="0" hidden="1">Sheet1!$E$91</definedName>
    <definedName name="QB_ROW_176240" localSheetId="0" hidden="1">Sheet1!$E$65</definedName>
    <definedName name="QB_ROW_177240" localSheetId="0" hidden="1">Sheet1!$E$64</definedName>
    <definedName name="QB_ROW_18301" localSheetId="0" hidden="1">Sheet1!$A$127</definedName>
    <definedName name="QB_ROW_19011" localSheetId="0" hidden="1">Sheet1!$B$2</definedName>
    <definedName name="QB_ROW_19030" localSheetId="0" hidden="1">Sheet1!$D$26</definedName>
    <definedName name="QB_ROW_19311" localSheetId="0" hidden="1">Sheet1!$B$110</definedName>
    <definedName name="QB_ROW_19330" localSheetId="0" hidden="1">Sheet1!$D$29</definedName>
    <definedName name="QB_ROW_20021" localSheetId="0" hidden="1">Sheet1!$C$3</definedName>
    <definedName name="QB_ROW_20240" localSheetId="0" hidden="1">Sheet1!$E$27</definedName>
    <definedName name="QB_ROW_20321" localSheetId="0" hidden="1">Sheet1!$C$30</definedName>
    <definedName name="QB_ROW_21021" localSheetId="0" hidden="1">Sheet1!$C$31</definedName>
    <definedName name="QB_ROW_21321" localSheetId="0" hidden="1">Sheet1!$C$109</definedName>
    <definedName name="QB_ROW_22011" localSheetId="0" hidden="1">Sheet1!$B$111</definedName>
    <definedName name="QB_ROW_22311" localSheetId="0" hidden="1">Sheet1!$B$126</definedName>
    <definedName name="QB_ROW_23021" localSheetId="0" hidden="1">Sheet1!$C$112</definedName>
    <definedName name="QB_ROW_23321" localSheetId="0" hidden="1">Sheet1!$C$119</definedName>
    <definedName name="QB_ROW_24021" localSheetId="0" hidden="1">Sheet1!$C$120</definedName>
    <definedName name="QB_ROW_24321" localSheetId="0" hidden="1">Sheet1!$C$125</definedName>
    <definedName name="QB_ROW_25240" localSheetId="0" hidden="1">Sheet1!$E$78</definedName>
    <definedName name="QB_ROW_26030" localSheetId="0" hidden="1">Sheet1!$D$93</definedName>
    <definedName name="QB_ROW_26240" localSheetId="0" hidden="1">Sheet1!$E$96</definedName>
    <definedName name="QB_ROW_26330" localSheetId="0" hidden="1">Sheet1!$D$97</definedName>
    <definedName name="QB_ROW_27240" localSheetId="0" hidden="1">Sheet1!$E$94</definedName>
    <definedName name="QB_ROW_29240" localSheetId="0" hidden="1">Sheet1!$E$95</definedName>
    <definedName name="QB_ROW_30230" localSheetId="0" hidden="1">Sheet1!$D$62</definedName>
    <definedName name="QB_ROW_31230" localSheetId="0" hidden="1">Sheet1!$D$61</definedName>
    <definedName name="QB_ROW_33230" localSheetId="0" hidden="1">Sheet1!$D$99</definedName>
    <definedName name="QB_ROW_36030" localSheetId="0" hidden="1">Sheet1!$D$68</definedName>
    <definedName name="QB_ROW_36240" localSheetId="0" hidden="1">Sheet1!$E$83</definedName>
    <definedName name="QB_ROW_36330" localSheetId="0" hidden="1">Sheet1!$D$84</definedName>
    <definedName name="QB_ROW_37240" localSheetId="0" hidden="1">Sheet1!$E$77</definedName>
    <definedName name="QB_ROW_38240" localSheetId="0" hidden="1">Sheet1!$E$80</definedName>
    <definedName name="QB_ROW_39240" localSheetId="0" hidden="1">Sheet1!$E$81</definedName>
    <definedName name="QB_ROW_40240" localSheetId="0" hidden="1">Sheet1!$E$38</definedName>
    <definedName name="QB_ROW_41250" localSheetId="0" hidden="1">Sheet1!$F$45</definedName>
    <definedName name="QB_ROW_42240" localSheetId="0" hidden="1">Sheet1!$E$43</definedName>
    <definedName name="QB_ROW_43030" localSheetId="0" hidden="1">Sheet1!$D$63</definedName>
    <definedName name="QB_ROW_43240" localSheetId="0" hidden="1">Sheet1!$E$66</definedName>
    <definedName name="QB_ROW_43330" localSheetId="0" hidden="1">Sheet1!$D$67</definedName>
    <definedName name="QB_ROW_44240" localSheetId="0" hidden="1">Sheet1!$E$39</definedName>
    <definedName name="QB_ROW_45030" localSheetId="0" hidden="1">Sheet1!$D$102</definedName>
    <definedName name="QB_ROW_45330" localSheetId="0" hidden="1">Sheet1!$D$106</definedName>
    <definedName name="QB_ROW_46240" localSheetId="0" hidden="1">Sheet1!$E$104</definedName>
    <definedName name="QB_ROW_47240" localSheetId="0" hidden="1">Sheet1!$E$105</definedName>
    <definedName name="QB_ROW_52240" localSheetId="0" hidden="1">Sheet1!$E$87</definedName>
    <definedName name="QB_ROW_59030" localSheetId="0" hidden="1">Sheet1!$D$121</definedName>
    <definedName name="QB_ROW_59240" localSheetId="0" hidden="1">Sheet1!$E$123</definedName>
    <definedName name="QB_ROW_59330" localSheetId="0" hidden="1">Sheet1!$D$124</definedName>
    <definedName name="QB_ROW_60240" localSheetId="0" hidden="1">Sheet1!$E$122</definedName>
    <definedName name="QB_ROW_64040" localSheetId="0" hidden="1">Sheet1!$E$6</definedName>
    <definedName name="QB_ROW_64250" localSheetId="0" hidden="1">Sheet1!$F$8</definedName>
    <definedName name="QB_ROW_64340" localSheetId="0" hidden="1">Sheet1!$E$9</definedName>
    <definedName name="QB_ROW_66250" localSheetId="0" hidden="1">Sheet1!$F$74</definedName>
    <definedName name="QB_ROW_67030" localSheetId="0" hidden="1">Sheet1!$D$113</definedName>
    <definedName name="QB_ROW_67240" localSheetId="0" hidden="1">Sheet1!$E$115</definedName>
    <definedName name="QB_ROW_67330" localSheetId="0" hidden="1">Sheet1!$D$116</definedName>
    <definedName name="QB_ROW_71040" localSheetId="0" hidden="1">Sheet1!$E$71</definedName>
    <definedName name="QB_ROW_71250" localSheetId="0" hidden="1">Sheet1!$F$75</definedName>
    <definedName name="QB_ROW_71340" localSheetId="0" hidden="1">Sheet1!$E$76</definedName>
    <definedName name="QB_ROW_74240" localSheetId="0" hidden="1">Sheet1!$E$24</definedName>
    <definedName name="QB_ROW_75040" localSheetId="0" hidden="1">Sheet1!$E$44</definedName>
    <definedName name="QB_ROW_75250" localSheetId="0" hidden="1">Sheet1!$F$51</definedName>
    <definedName name="QB_ROW_75340" localSheetId="0" hidden="1">Sheet1!$E$52</definedName>
    <definedName name="QB_ROW_76230" localSheetId="0" hidden="1">Sheet1!$D$117</definedName>
    <definedName name="QB_ROW_79240" localSheetId="0" hidden="1">Sheet1!$E$79</definedName>
    <definedName name="QB_ROW_81240" localSheetId="0" hidden="1">Sheet1!$E$28</definedName>
    <definedName name="QB_ROW_82240" localSheetId="0" hidden="1">Sheet1!$E$5</definedName>
    <definedName name="QB_ROW_84250" localSheetId="0" hidden="1">Sheet1!$F$72</definedName>
    <definedName name="QB_ROW_85230" localSheetId="0" hidden="1">Sheet1!$D$101</definedName>
    <definedName name="QB_ROW_86240" localSheetId="0" hidden="1">Sheet1!$E$34</definedName>
    <definedName name="QB_ROW_87230" localSheetId="0" hidden="1">Sheet1!$D$98</definedName>
    <definedName name="QB_ROW_88250" localSheetId="0" hidden="1">Sheet1!$F$89</definedName>
    <definedName name="QB_ROW_89230" localSheetId="0" hidden="1">Sheet1!$D$17</definedName>
    <definedName name="QB_ROW_91250" localSheetId="0" hidden="1">Sheet1!$F$73</definedName>
    <definedName name="QB_ROW_95230" localSheetId="0" hidden="1">Sheet1!$D$60</definedName>
    <definedName name="QB_ROW_96230" localSheetId="0" hidden="1">Sheet1!$D$59</definedName>
    <definedName name="QB_ROW_97230" localSheetId="0" hidden="1">Sheet1!$D$16</definedName>
    <definedName name="QB_ROW_98030" localSheetId="0" hidden="1">Sheet1!$D$19</definedName>
    <definedName name="QB_ROW_98240" localSheetId="0" hidden="1">Sheet1!$E$21</definedName>
    <definedName name="QB_ROW_98330" localSheetId="0" hidden="1">Sheet1!$D$22</definedName>
    <definedName name="QB_ROW_99240" localSheetId="0" hidden="1">Sheet1!$E$103</definedName>
    <definedName name="QBCANSUPPORTUPDATE" localSheetId="0">TRUE</definedName>
    <definedName name="QBCOMPANYFILENAME" localSheetId="0">"C:\Users\lizf\Documents\Fairbanks Youth Advocates\FYA QB\Current\Fairbanks Youth Advocates-V2 11.23.15.QBW"</definedName>
    <definedName name="QBENDDATE" localSheetId="0">20151123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"c0d76f68b97140b9aec753200facb86e"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6</definedName>
    <definedName name="QBSTARTDATE" localSheetId="0">20110101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7" i="1" l="1"/>
  <c r="O127" i="1"/>
  <c r="M127" i="1"/>
  <c r="K127" i="1"/>
  <c r="I127" i="1"/>
  <c r="G127" i="1"/>
  <c r="Q126" i="1"/>
  <c r="O126" i="1"/>
  <c r="M126" i="1"/>
  <c r="K126" i="1"/>
  <c r="I126" i="1"/>
  <c r="G126" i="1"/>
  <c r="Q125" i="1"/>
  <c r="O125" i="1"/>
  <c r="M125" i="1"/>
  <c r="K125" i="1"/>
  <c r="I125" i="1"/>
  <c r="G125" i="1"/>
  <c r="Q124" i="1"/>
  <c r="O124" i="1"/>
  <c r="M124" i="1"/>
  <c r="K124" i="1"/>
  <c r="I124" i="1"/>
  <c r="G124" i="1"/>
  <c r="Q123" i="1"/>
  <c r="Q122" i="1"/>
  <c r="Q119" i="1"/>
  <c r="O119" i="1"/>
  <c r="M119" i="1"/>
  <c r="K119" i="1"/>
  <c r="I119" i="1"/>
  <c r="G119" i="1"/>
  <c r="Q118" i="1"/>
  <c r="Q117" i="1"/>
  <c r="Q116" i="1"/>
  <c r="O116" i="1"/>
  <c r="M116" i="1"/>
  <c r="K116" i="1"/>
  <c r="I116" i="1"/>
  <c r="G116" i="1"/>
  <c r="Q115" i="1"/>
  <c r="Q114" i="1"/>
  <c r="Q110" i="1"/>
  <c r="O110" i="1"/>
  <c r="M110" i="1"/>
  <c r="K110" i="1"/>
  <c r="I110" i="1"/>
  <c r="G110" i="1"/>
  <c r="Q109" i="1"/>
  <c r="O109" i="1"/>
  <c r="M109" i="1"/>
  <c r="K109" i="1"/>
  <c r="I109" i="1"/>
  <c r="G109" i="1"/>
  <c r="Q108" i="1"/>
  <c r="Q107" i="1"/>
  <c r="Q106" i="1"/>
  <c r="O106" i="1"/>
  <c r="M106" i="1"/>
  <c r="K106" i="1"/>
  <c r="I106" i="1"/>
  <c r="G106" i="1"/>
  <c r="Q105" i="1"/>
  <c r="Q104" i="1"/>
  <c r="Q103" i="1"/>
  <c r="Q101" i="1"/>
  <c r="Q100" i="1"/>
  <c r="Q99" i="1"/>
  <c r="Q98" i="1"/>
  <c r="Q97" i="1"/>
  <c r="O97" i="1"/>
  <c r="M97" i="1"/>
  <c r="K97" i="1"/>
  <c r="I97" i="1"/>
  <c r="G97" i="1"/>
  <c r="Q96" i="1"/>
  <c r="Q95" i="1"/>
  <c r="Q94" i="1"/>
  <c r="Q92" i="1"/>
  <c r="O92" i="1"/>
  <c r="M92" i="1"/>
  <c r="K92" i="1"/>
  <c r="I92" i="1"/>
  <c r="G92" i="1"/>
  <c r="Q91" i="1"/>
  <c r="O91" i="1"/>
  <c r="M91" i="1"/>
  <c r="K91" i="1"/>
  <c r="I91" i="1"/>
  <c r="G91" i="1"/>
  <c r="Q90" i="1"/>
  <c r="Q89" i="1"/>
  <c r="Q87" i="1"/>
  <c r="Q85" i="1"/>
  <c r="Q84" i="1"/>
  <c r="O84" i="1"/>
  <c r="M84" i="1"/>
  <c r="K84" i="1"/>
  <c r="I84" i="1"/>
  <c r="G84" i="1"/>
  <c r="Q83" i="1"/>
  <c r="Q82" i="1"/>
  <c r="Q81" i="1"/>
  <c r="Q80" i="1"/>
  <c r="Q79" i="1"/>
  <c r="Q78" i="1"/>
  <c r="Q77" i="1"/>
  <c r="Q76" i="1"/>
  <c r="O76" i="1"/>
  <c r="M76" i="1"/>
  <c r="K76" i="1"/>
  <c r="I76" i="1"/>
  <c r="G76" i="1"/>
  <c r="Q75" i="1"/>
  <c r="Q74" i="1"/>
  <c r="Q73" i="1"/>
  <c r="Q72" i="1"/>
  <c r="Q70" i="1"/>
  <c r="Q69" i="1"/>
  <c r="Q67" i="1"/>
  <c r="O67" i="1"/>
  <c r="M67" i="1"/>
  <c r="K67" i="1"/>
  <c r="I67" i="1"/>
  <c r="G67" i="1"/>
  <c r="Q66" i="1"/>
  <c r="Q65" i="1"/>
  <c r="Q64" i="1"/>
  <c r="Q62" i="1"/>
  <c r="Q61" i="1"/>
  <c r="Q60" i="1"/>
  <c r="Q59" i="1"/>
  <c r="Q58" i="1"/>
  <c r="O58" i="1"/>
  <c r="M58" i="1"/>
  <c r="K58" i="1"/>
  <c r="I58" i="1"/>
  <c r="G58" i="1"/>
  <c r="Q57" i="1"/>
  <c r="Q56" i="1"/>
  <c r="Q54" i="1"/>
  <c r="O54" i="1"/>
  <c r="M54" i="1"/>
  <c r="K54" i="1"/>
  <c r="I54" i="1"/>
  <c r="G54" i="1"/>
  <c r="Q53" i="1"/>
  <c r="Q52" i="1"/>
  <c r="O52" i="1"/>
  <c r="M52" i="1"/>
  <c r="K52" i="1"/>
  <c r="I52" i="1"/>
  <c r="G52" i="1"/>
  <c r="Q51" i="1"/>
  <c r="Q50" i="1"/>
  <c r="Q49" i="1"/>
  <c r="Q48" i="1"/>
  <c r="Q47" i="1"/>
  <c r="Q46" i="1"/>
  <c r="Q45" i="1"/>
  <c r="Q43" i="1"/>
  <c r="Q41" i="1"/>
  <c r="O41" i="1"/>
  <c r="M41" i="1"/>
  <c r="K41" i="1"/>
  <c r="I41" i="1"/>
  <c r="G41" i="1"/>
  <c r="Q40" i="1"/>
  <c r="Q39" i="1"/>
  <c r="Q38" i="1"/>
  <c r="Q37" i="1"/>
  <c r="Q36" i="1"/>
  <c r="Q35" i="1"/>
  <c r="Q34" i="1"/>
  <c r="Q33" i="1"/>
  <c r="Q30" i="1"/>
  <c r="O30" i="1"/>
  <c r="M30" i="1"/>
  <c r="K30" i="1"/>
  <c r="I30" i="1"/>
  <c r="G30" i="1"/>
  <c r="Q29" i="1"/>
  <c r="O29" i="1"/>
  <c r="M29" i="1"/>
  <c r="K29" i="1"/>
  <c r="I29" i="1"/>
  <c r="G29" i="1"/>
  <c r="Q28" i="1"/>
  <c r="Q27" i="1"/>
  <c r="Q25" i="1"/>
  <c r="O25" i="1"/>
  <c r="M25" i="1"/>
  <c r="K25" i="1"/>
  <c r="I25" i="1"/>
  <c r="G25" i="1"/>
  <c r="Q24" i="1"/>
  <c r="Q22" i="1"/>
  <c r="O22" i="1"/>
  <c r="M22" i="1"/>
  <c r="K22" i="1"/>
  <c r="I22" i="1"/>
  <c r="G22" i="1"/>
  <c r="Q21" i="1"/>
  <c r="Q20" i="1"/>
  <c r="Q18" i="1"/>
  <c r="Q17" i="1"/>
  <c r="Q16" i="1"/>
  <c r="Q15" i="1"/>
  <c r="O15" i="1"/>
  <c r="M15" i="1"/>
  <c r="K15" i="1"/>
  <c r="I15" i="1"/>
  <c r="G15" i="1"/>
  <c r="Q14" i="1"/>
  <c r="O14" i="1"/>
  <c r="M14" i="1"/>
  <c r="K14" i="1"/>
  <c r="I14" i="1"/>
  <c r="G14" i="1"/>
  <c r="Q13" i="1"/>
  <c r="Q12" i="1"/>
  <c r="Q10" i="1"/>
  <c r="Q9" i="1"/>
  <c r="O9" i="1"/>
  <c r="M9" i="1"/>
  <c r="K9" i="1"/>
  <c r="I9" i="1"/>
  <c r="G9" i="1"/>
  <c r="Q8" i="1"/>
  <c r="Q7" i="1"/>
  <c r="Q5" i="1"/>
</calcChain>
</file>

<file path=xl/sharedStrings.xml><?xml version="1.0" encoding="utf-8"?>
<sst xmlns="http://schemas.openxmlformats.org/spreadsheetml/2006/main" count="132" uniqueCount="130">
  <si>
    <t>Jan - Dec 11</t>
  </si>
  <si>
    <t>Jan - Dec 12</t>
  </si>
  <si>
    <t>Jan - Dec 13</t>
  </si>
  <si>
    <t>Jan - Dec 14</t>
  </si>
  <si>
    <t>Jan 1 - Nov 23, 15</t>
  </si>
  <si>
    <t>TOTAL</t>
  </si>
  <si>
    <t>Ordinary Income/Expense</t>
  </si>
  <si>
    <t>Income</t>
  </si>
  <si>
    <t>Direct Public Support</t>
  </si>
  <si>
    <t>Agency Contribution</t>
  </si>
  <si>
    <t>Business Contributions</t>
  </si>
  <si>
    <t>FM Rewards</t>
  </si>
  <si>
    <t>Business Contributions - Other</t>
  </si>
  <si>
    <t>Total Business Contributions</t>
  </si>
  <si>
    <t>Church Contributions</t>
  </si>
  <si>
    <t>Individual Contributions</t>
  </si>
  <si>
    <t>Greater Giving</t>
  </si>
  <si>
    <t>Individual Contributions - Other</t>
  </si>
  <si>
    <t>Total Individual Contributions</t>
  </si>
  <si>
    <t>Total Direct Public Support</t>
  </si>
  <si>
    <t>Fundraising Event Income</t>
  </si>
  <si>
    <t>AHFC-BHAP Grant Income</t>
  </si>
  <si>
    <t>AMHT Grant Income</t>
  </si>
  <si>
    <t>Other Grant Income</t>
  </si>
  <si>
    <t>ACN Program</t>
  </si>
  <si>
    <t>Other Grant Income - Other</t>
  </si>
  <si>
    <t>Total Other Grant Income</t>
  </si>
  <si>
    <t>Investments</t>
  </si>
  <si>
    <t>Interest</t>
  </si>
  <si>
    <t>Total Investments</t>
  </si>
  <si>
    <t>Other Income</t>
  </si>
  <si>
    <t>Miscellaneous Revenue</t>
  </si>
  <si>
    <t>Sales</t>
  </si>
  <si>
    <t>Total Other Income</t>
  </si>
  <si>
    <t>Total Income</t>
  </si>
  <si>
    <t>Expense</t>
  </si>
  <si>
    <t>Shelter</t>
  </si>
  <si>
    <t>Food Worker Certification</t>
  </si>
  <si>
    <t>Transportation</t>
  </si>
  <si>
    <t>Background Checks</t>
  </si>
  <si>
    <t>Food Program (food)</t>
  </si>
  <si>
    <t>Food Program (Non Food)</t>
  </si>
  <si>
    <t>Shelter Supplies &amp; Materials</t>
  </si>
  <si>
    <t>Other Shelter Services</t>
  </si>
  <si>
    <t>Shelter Food</t>
  </si>
  <si>
    <t>Total Shelter</t>
  </si>
  <si>
    <t>Occupancy</t>
  </si>
  <si>
    <t>Repairs &amp; Maintenance</t>
  </si>
  <si>
    <t>Utilities</t>
  </si>
  <si>
    <t>Telephone &amp; Communications</t>
  </si>
  <si>
    <t>Alarm Monitoring</t>
  </si>
  <si>
    <t>Water &amp; Sewer</t>
  </si>
  <si>
    <t>Electric</t>
  </si>
  <si>
    <t>Garbage</t>
  </si>
  <si>
    <t>Fuel</t>
  </si>
  <si>
    <t>Utilities - Other</t>
  </si>
  <si>
    <t>Total Utilities</t>
  </si>
  <si>
    <t>Occupancy - Other</t>
  </si>
  <si>
    <t>Total Occupancy</t>
  </si>
  <si>
    <t>Fundraising</t>
  </si>
  <si>
    <t>One Homeless Night</t>
  </si>
  <si>
    <t>Fundraising - Other</t>
  </si>
  <si>
    <t>Total Fundraising</t>
  </si>
  <si>
    <t>Mortgage Interest Expense</t>
  </si>
  <si>
    <t>Advertising</t>
  </si>
  <si>
    <t>Depreciation &amp; Amortization</t>
  </si>
  <si>
    <t>Equipment &amp; Furnature Expense</t>
  </si>
  <si>
    <t>Insurance</t>
  </si>
  <si>
    <t>Directors &amp; Officers Insurance</t>
  </si>
  <si>
    <t>Volunteer Insurance</t>
  </si>
  <si>
    <t>Insurance - Other</t>
  </si>
  <si>
    <t>Total Insurance</t>
  </si>
  <si>
    <t>Office Operations</t>
  </si>
  <si>
    <t>Reconciliation Discrepancies</t>
  </si>
  <si>
    <t>Cash Over/Short</t>
  </si>
  <si>
    <t>Banks Fees</t>
  </si>
  <si>
    <t>Credit Card Fees</t>
  </si>
  <si>
    <t>Greater Giving Fees</t>
  </si>
  <si>
    <t>Paypal Process fees</t>
  </si>
  <si>
    <t>Banks Fees - Other</t>
  </si>
  <si>
    <t>Total Banks Fees</t>
  </si>
  <si>
    <t>Books, Subscriptions, Reference</t>
  </si>
  <si>
    <t>Licenses, Memberships, &amp; Fees</t>
  </si>
  <si>
    <t>Office Supplies</t>
  </si>
  <si>
    <t>Postage &amp; Shipping</t>
  </si>
  <si>
    <t>Printing and Copying</t>
  </si>
  <si>
    <t>Penalties &amp; Fees</t>
  </si>
  <si>
    <t>Office Operations - Other</t>
  </si>
  <si>
    <t>Total Office Operations</t>
  </si>
  <si>
    <t>Director's Discretion</t>
  </si>
  <si>
    <t>Staff Salaries &amp; Benefits</t>
  </si>
  <si>
    <t>Payroll Expenses</t>
  </si>
  <si>
    <t>Staff Benefits</t>
  </si>
  <si>
    <t>Payroll Taxes</t>
  </si>
  <si>
    <t>Workers Comp Insurance</t>
  </si>
  <si>
    <t>Total Staff Benefits</t>
  </si>
  <si>
    <t>Total Staff Salaries &amp; Benefits</t>
  </si>
  <si>
    <t>Professional Services</t>
  </si>
  <si>
    <t>Accounting Fees</t>
  </si>
  <si>
    <t>Contract Services</t>
  </si>
  <si>
    <t>Professional Services - Other</t>
  </si>
  <si>
    <t>Total Professional Services</t>
  </si>
  <si>
    <t>Property Tax</t>
  </si>
  <si>
    <t>Rental Expense</t>
  </si>
  <si>
    <t>Staff Appreciation</t>
  </si>
  <si>
    <t>Training &amp; Education</t>
  </si>
  <si>
    <t>Travel and Meetings</t>
  </si>
  <si>
    <t>Lodging</t>
  </si>
  <si>
    <t>Conference, Convention, Meeting</t>
  </si>
  <si>
    <t>Travel</t>
  </si>
  <si>
    <t>Total Travel and Meetings</t>
  </si>
  <si>
    <t>Indirect Admin Expense Allocati</t>
  </si>
  <si>
    <t>Indirect Expense Allocation</t>
  </si>
  <si>
    <t>Total Expense</t>
  </si>
  <si>
    <t>Net Ordinary Income</t>
  </si>
  <si>
    <t>Other Income/Expense</t>
  </si>
  <si>
    <t>In-Kind Contributions</t>
  </si>
  <si>
    <t>Donated Goods</t>
  </si>
  <si>
    <t>In-Kind Contributions - Other</t>
  </si>
  <si>
    <t>Total In-Kind Contributions</t>
  </si>
  <si>
    <t>Transfers in</t>
  </si>
  <si>
    <t>Yochem Bequest</t>
  </si>
  <si>
    <t>Other Expense</t>
  </si>
  <si>
    <t>In-Kind Expenses</t>
  </si>
  <si>
    <t>Goods &amp; Services Donations</t>
  </si>
  <si>
    <t>In-Kind Expenses - Other</t>
  </si>
  <si>
    <t>Total In-Kind Expenses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</si>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</sst>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/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164" fontId="2" fillId="0" borderId="3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28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O25" sqref="O25"/>
    </sheetView>
  </sheetViews>
  <sheetFormatPr defaultRowHeight="15" x14ac:dyDescent="0.25"/>
  <cols>
    <col min="1" max="5" width="3" style="14" customWidth="1"/>
    <col min="6" max="6" width="26.140625" style="14" customWidth="1"/>
    <col min="7" max="7" width="10.140625" style="15" bestFit="1" customWidth="1"/>
    <col min="8" max="8" width="2.28515625" style="15" customWidth="1"/>
    <col min="9" max="9" width="10.140625" style="15" bestFit="1" customWidth="1"/>
    <col min="10" max="10" width="2.28515625" style="15" customWidth="1"/>
    <col min="11" max="11" width="10.140625" style="15" bestFit="1" customWidth="1"/>
    <col min="12" max="12" width="2.28515625" style="15" customWidth="1"/>
    <col min="13" max="13" width="10.140625" style="15" bestFit="1" customWidth="1"/>
    <col min="14" max="14" width="2.28515625" style="15" customWidth="1"/>
    <col min="15" max="15" width="14.140625" style="15" bestFit="1" customWidth="1"/>
    <col min="16" max="16" width="2.28515625" style="15" customWidth="1"/>
    <col min="17" max="17" width="10" style="15" bestFit="1" customWidth="1"/>
  </cols>
  <sheetData>
    <row r="1" spans="1:17" s="13" customFormat="1" ht="15.75" thickBot="1" x14ac:dyDescent="0.3">
      <c r="A1" s="10"/>
      <c r="B1" s="10"/>
      <c r="C1" s="10"/>
      <c r="D1" s="10"/>
      <c r="E1" s="10"/>
      <c r="F1" s="10"/>
      <c r="G1" s="11" t="s">
        <v>0</v>
      </c>
      <c r="H1" s="12"/>
      <c r="I1" s="11" t="s">
        <v>1</v>
      </c>
      <c r="J1" s="12"/>
      <c r="K1" s="11" t="s">
        <v>2</v>
      </c>
      <c r="L1" s="12"/>
      <c r="M1" s="11" t="s">
        <v>3</v>
      </c>
      <c r="N1" s="12"/>
      <c r="O1" s="11" t="s">
        <v>4</v>
      </c>
      <c r="P1" s="12"/>
      <c r="Q1" s="11" t="s">
        <v>5</v>
      </c>
    </row>
    <row r="2" spans="1:17" ht="15.75" thickTop="1" x14ac:dyDescent="0.25">
      <c r="A2" s="1"/>
      <c r="B2" s="1" t="s">
        <v>6</v>
      </c>
      <c r="C2" s="1"/>
      <c r="D2" s="1"/>
      <c r="E2" s="1"/>
      <c r="F2" s="1"/>
      <c r="G2" s="2"/>
      <c r="H2" s="3"/>
      <c r="I2" s="2"/>
      <c r="J2" s="3"/>
      <c r="K2" s="2"/>
      <c r="L2" s="3"/>
      <c r="M2" s="2"/>
      <c r="N2" s="3"/>
      <c r="O2" s="2"/>
      <c r="P2" s="3"/>
      <c r="Q2" s="2"/>
    </row>
    <row r="3" spans="1:17" x14ac:dyDescent="0.25">
      <c r="A3" s="1"/>
      <c r="B3" s="1"/>
      <c r="C3" s="1" t="s">
        <v>7</v>
      </c>
      <c r="D3" s="1"/>
      <c r="E3" s="1"/>
      <c r="F3" s="1"/>
      <c r="G3" s="2"/>
      <c r="H3" s="3"/>
      <c r="I3" s="2"/>
      <c r="J3" s="3"/>
      <c r="K3" s="2"/>
      <c r="L3" s="3"/>
      <c r="M3" s="2"/>
      <c r="N3" s="3"/>
      <c r="O3" s="2"/>
      <c r="P3" s="3"/>
      <c r="Q3" s="2"/>
    </row>
    <row r="4" spans="1:17" x14ac:dyDescent="0.25">
      <c r="A4" s="1"/>
      <c r="B4" s="1"/>
      <c r="C4" s="1"/>
      <c r="D4" s="1" t="s">
        <v>8</v>
      </c>
      <c r="E4" s="1"/>
      <c r="F4" s="1"/>
      <c r="G4" s="2"/>
      <c r="H4" s="3"/>
      <c r="I4" s="2"/>
      <c r="J4" s="3"/>
      <c r="K4" s="2"/>
      <c r="L4" s="3"/>
      <c r="M4" s="2"/>
      <c r="N4" s="3"/>
      <c r="O4" s="2"/>
      <c r="P4" s="3"/>
      <c r="Q4" s="2"/>
    </row>
    <row r="5" spans="1:17" x14ac:dyDescent="0.25">
      <c r="A5" s="1"/>
      <c r="B5" s="1"/>
      <c r="C5" s="1"/>
      <c r="D5" s="1"/>
      <c r="E5" s="1" t="s">
        <v>9</v>
      </c>
      <c r="F5" s="1"/>
      <c r="G5" s="2">
        <v>0</v>
      </c>
      <c r="H5" s="3"/>
      <c r="I5" s="2">
        <v>1300</v>
      </c>
      <c r="J5" s="3"/>
      <c r="K5" s="2">
        <v>12474</v>
      </c>
      <c r="L5" s="3"/>
      <c r="M5" s="2">
        <v>18384.490000000002</v>
      </c>
      <c r="N5" s="3"/>
      <c r="O5" s="2">
        <v>22552.78</v>
      </c>
      <c r="P5" s="3"/>
      <c r="Q5" s="2">
        <f>ROUND(SUM(G5:O5),5)</f>
        <v>54711.27</v>
      </c>
    </row>
    <row r="6" spans="1:17" x14ac:dyDescent="0.25">
      <c r="A6" s="1"/>
      <c r="B6" s="1"/>
      <c r="C6" s="1"/>
      <c r="D6" s="1"/>
      <c r="E6" s="1" t="s">
        <v>10</v>
      </c>
      <c r="F6" s="1"/>
      <c r="G6" s="2"/>
      <c r="H6" s="3"/>
      <c r="I6" s="2"/>
      <c r="J6" s="3"/>
      <c r="K6" s="2"/>
      <c r="L6" s="3"/>
      <c r="M6" s="2"/>
      <c r="N6" s="3"/>
      <c r="O6" s="2"/>
      <c r="P6" s="3"/>
      <c r="Q6" s="2"/>
    </row>
    <row r="7" spans="1:17" x14ac:dyDescent="0.25">
      <c r="A7" s="1"/>
      <c r="B7" s="1"/>
      <c r="C7" s="1"/>
      <c r="D7" s="1"/>
      <c r="E7" s="1"/>
      <c r="F7" s="1" t="s">
        <v>11</v>
      </c>
      <c r="G7" s="2">
        <v>0</v>
      </c>
      <c r="H7" s="3"/>
      <c r="I7" s="2">
        <v>0</v>
      </c>
      <c r="J7" s="3"/>
      <c r="K7" s="2">
        <v>0</v>
      </c>
      <c r="L7" s="3"/>
      <c r="M7" s="2">
        <v>1859.1</v>
      </c>
      <c r="N7" s="3"/>
      <c r="O7" s="2">
        <v>2087.6799999999998</v>
      </c>
      <c r="P7" s="3"/>
      <c r="Q7" s="2">
        <f>ROUND(SUM(G7:O7),5)</f>
        <v>3946.78</v>
      </c>
    </row>
    <row r="8" spans="1:17" ht="15.75" thickBot="1" x14ac:dyDescent="0.3">
      <c r="A8" s="1"/>
      <c r="B8" s="1"/>
      <c r="C8" s="1"/>
      <c r="D8" s="1"/>
      <c r="E8" s="1"/>
      <c r="F8" s="1" t="s">
        <v>12</v>
      </c>
      <c r="G8" s="4">
        <v>1600</v>
      </c>
      <c r="H8" s="3"/>
      <c r="I8" s="4">
        <v>5250</v>
      </c>
      <c r="J8" s="3"/>
      <c r="K8" s="4">
        <v>15150</v>
      </c>
      <c r="L8" s="3"/>
      <c r="M8" s="4">
        <v>21380.54</v>
      </c>
      <c r="N8" s="3"/>
      <c r="O8" s="4">
        <v>1570</v>
      </c>
      <c r="P8" s="3"/>
      <c r="Q8" s="4">
        <f>ROUND(SUM(G8:O8),5)</f>
        <v>44950.54</v>
      </c>
    </row>
    <row r="9" spans="1:17" x14ac:dyDescent="0.25">
      <c r="A9" s="1"/>
      <c r="B9" s="1"/>
      <c r="C9" s="1"/>
      <c r="D9" s="1"/>
      <c r="E9" s="1" t="s">
        <v>13</v>
      </c>
      <c r="F9" s="1"/>
      <c r="G9" s="2">
        <f>ROUND(SUM(G6:G8),5)</f>
        <v>1600</v>
      </c>
      <c r="H9" s="3"/>
      <c r="I9" s="2">
        <f>ROUND(SUM(I6:I8),5)</f>
        <v>5250</v>
      </c>
      <c r="J9" s="3"/>
      <c r="K9" s="2">
        <f>ROUND(SUM(K6:K8),5)</f>
        <v>15150</v>
      </c>
      <c r="L9" s="3"/>
      <c r="M9" s="2">
        <f>ROUND(SUM(M6:M8),5)</f>
        <v>23239.64</v>
      </c>
      <c r="N9" s="3"/>
      <c r="O9" s="2">
        <f>ROUND(SUM(O6:O8),5)</f>
        <v>3657.68</v>
      </c>
      <c r="P9" s="3"/>
      <c r="Q9" s="2">
        <f>ROUND(SUM(G9:O9),5)</f>
        <v>48897.32</v>
      </c>
    </row>
    <row r="10" spans="1:17" x14ac:dyDescent="0.25">
      <c r="A10" s="1"/>
      <c r="B10" s="1"/>
      <c r="C10" s="1"/>
      <c r="D10" s="1"/>
      <c r="E10" s="1" t="s">
        <v>14</v>
      </c>
      <c r="F10" s="1"/>
      <c r="G10" s="2">
        <v>0</v>
      </c>
      <c r="H10" s="3"/>
      <c r="I10" s="2">
        <v>300</v>
      </c>
      <c r="J10" s="3"/>
      <c r="K10" s="2">
        <v>1916</v>
      </c>
      <c r="L10" s="3"/>
      <c r="M10" s="2">
        <v>14845.79</v>
      </c>
      <c r="N10" s="3"/>
      <c r="O10" s="2">
        <v>2431.67</v>
      </c>
      <c r="P10" s="3"/>
      <c r="Q10" s="2">
        <f>ROUND(SUM(G10:O10),5)</f>
        <v>19493.46</v>
      </c>
    </row>
    <row r="11" spans="1:17" x14ac:dyDescent="0.25">
      <c r="A11" s="1"/>
      <c r="B11" s="1"/>
      <c r="C11" s="1"/>
      <c r="D11" s="1"/>
      <c r="E11" s="1" t="s">
        <v>15</v>
      </c>
      <c r="F11" s="1"/>
      <c r="G11" s="2"/>
      <c r="H11" s="3"/>
      <c r="I11" s="2"/>
      <c r="J11" s="3"/>
      <c r="K11" s="2"/>
      <c r="L11" s="3"/>
      <c r="M11" s="2"/>
      <c r="N11" s="3"/>
      <c r="O11" s="2"/>
      <c r="P11" s="3"/>
      <c r="Q11" s="2"/>
    </row>
    <row r="12" spans="1:17" x14ac:dyDescent="0.25">
      <c r="A12" s="1"/>
      <c r="B12" s="1"/>
      <c r="C12" s="1"/>
      <c r="D12" s="1"/>
      <c r="E12" s="1"/>
      <c r="F12" s="1" t="s">
        <v>16</v>
      </c>
      <c r="G12" s="2">
        <v>0</v>
      </c>
      <c r="H12" s="3"/>
      <c r="I12" s="2">
        <v>0</v>
      </c>
      <c r="J12" s="3"/>
      <c r="K12" s="2">
        <v>8580</v>
      </c>
      <c r="L12" s="3"/>
      <c r="M12" s="2">
        <v>20229.240000000002</v>
      </c>
      <c r="N12" s="3"/>
      <c r="O12" s="2">
        <v>14317</v>
      </c>
      <c r="P12" s="3"/>
      <c r="Q12" s="2">
        <f t="shared" ref="Q12:Q18" si="0">ROUND(SUM(G12:O12),5)</f>
        <v>43126.239999999998</v>
      </c>
    </row>
    <row r="13" spans="1:17" ht="15.75" thickBot="1" x14ac:dyDescent="0.3">
      <c r="A13" s="1"/>
      <c r="B13" s="1"/>
      <c r="C13" s="1"/>
      <c r="D13" s="1"/>
      <c r="E13" s="1"/>
      <c r="F13" s="1" t="s">
        <v>17</v>
      </c>
      <c r="G13" s="5">
        <v>1391</v>
      </c>
      <c r="H13" s="3"/>
      <c r="I13" s="5">
        <v>25414.639999999999</v>
      </c>
      <c r="J13" s="3"/>
      <c r="K13" s="5">
        <v>36833.65</v>
      </c>
      <c r="L13" s="3"/>
      <c r="M13" s="5">
        <v>45268.37</v>
      </c>
      <c r="N13" s="3"/>
      <c r="O13" s="5">
        <v>30084.44</v>
      </c>
      <c r="P13" s="3"/>
      <c r="Q13" s="5">
        <f t="shared" si="0"/>
        <v>138992.1</v>
      </c>
    </row>
    <row r="14" spans="1:17" ht="15.75" thickBot="1" x14ac:dyDescent="0.3">
      <c r="A14" s="1"/>
      <c r="B14" s="1"/>
      <c r="C14" s="1"/>
      <c r="D14" s="1"/>
      <c r="E14" s="1" t="s">
        <v>18</v>
      </c>
      <c r="F14" s="1"/>
      <c r="G14" s="6">
        <f>ROUND(SUM(G11:G13),5)</f>
        <v>1391</v>
      </c>
      <c r="H14" s="3"/>
      <c r="I14" s="6">
        <f>ROUND(SUM(I11:I13),5)</f>
        <v>25414.639999999999</v>
      </c>
      <c r="J14" s="3"/>
      <c r="K14" s="6">
        <f>ROUND(SUM(K11:K13),5)</f>
        <v>45413.65</v>
      </c>
      <c r="L14" s="3"/>
      <c r="M14" s="6">
        <f>ROUND(SUM(M11:M13),5)</f>
        <v>65497.61</v>
      </c>
      <c r="N14" s="3"/>
      <c r="O14" s="6">
        <f>ROUND(SUM(O11:O13),5)</f>
        <v>44401.440000000002</v>
      </c>
      <c r="P14" s="3"/>
      <c r="Q14" s="6">
        <f t="shared" si="0"/>
        <v>182118.34</v>
      </c>
    </row>
    <row r="15" spans="1:17" x14ac:dyDescent="0.25">
      <c r="A15" s="1"/>
      <c r="B15" s="1"/>
      <c r="C15" s="1"/>
      <c r="D15" s="1" t="s">
        <v>19</v>
      </c>
      <c r="E15" s="1"/>
      <c r="F15" s="1"/>
      <c r="G15" s="2">
        <f>ROUND(SUM(G4:G5)+SUM(G9:G10)+G14,5)</f>
        <v>2991</v>
      </c>
      <c r="H15" s="3"/>
      <c r="I15" s="2">
        <f>ROUND(SUM(I4:I5)+SUM(I9:I10)+I14,5)</f>
        <v>32264.639999999999</v>
      </c>
      <c r="J15" s="3"/>
      <c r="K15" s="2">
        <f>ROUND(SUM(K4:K5)+SUM(K9:K10)+K14,5)</f>
        <v>74953.649999999994</v>
      </c>
      <c r="L15" s="3"/>
      <c r="M15" s="2">
        <f>ROUND(SUM(M4:M5)+SUM(M9:M10)+M14,5)</f>
        <v>121967.53</v>
      </c>
      <c r="N15" s="3"/>
      <c r="O15" s="2">
        <f>ROUND(SUM(O4:O5)+SUM(O9:O10)+O14,5)</f>
        <v>73043.570000000007</v>
      </c>
      <c r="P15" s="3"/>
      <c r="Q15" s="2">
        <f t="shared" si="0"/>
        <v>305220.39</v>
      </c>
    </row>
    <row r="16" spans="1:17" x14ac:dyDescent="0.25">
      <c r="A16" s="1"/>
      <c r="B16" s="16"/>
      <c r="C16" s="16"/>
      <c r="D16" s="16" t="s">
        <v>20</v>
      </c>
      <c r="E16" s="16"/>
      <c r="F16" s="16"/>
      <c r="G16" s="17">
        <v>0</v>
      </c>
      <c r="H16" s="18"/>
      <c r="I16" s="17">
        <v>0</v>
      </c>
      <c r="J16" s="18"/>
      <c r="K16" s="17">
        <v>8585.25</v>
      </c>
      <c r="L16" s="18"/>
      <c r="M16" s="17">
        <v>0</v>
      </c>
      <c r="N16" s="18"/>
      <c r="O16" s="17">
        <v>0</v>
      </c>
      <c r="P16" s="18"/>
      <c r="Q16" s="17">
        <f t="shared" si="0"/>
        <v>8585.25</v>
      </c>
    </row>
    <row r="17" spans="1:17" x14ac:dyDescent="0.25">
      <c r="A17" s="1"/>
      <c r="B17" s="16"/>
      <c r="C17" s="16"/>
      <c r="D17" s="16" t="s">
        <v>21</v>
      </c>
      <c r="E17" s="16"/>
      <c r="F17" s="16"/>
      <c r="G17" s="17">
        <v>0</v>
      </c>
      <c r="H17" s="18"/>
      <c r="I17" s="17">
        <v>14087.75</v>
      </c>
      <c r="J17" s="18"/>
      <c r="K17" s="17">
        <v>145793.85999999999</v>
      </c>
      <c r="L17" s="18"/>
      <c r="M17" s="17">
        <v>226446.26</v>
      </c>
      <c r="N17" s="18"/>
      <c r="O17" s="17">
        <v>150253.10999999999</v>
      </c>
      <c r="P17" s="18"/>
      <c r="Q17" s="17">
        <f t="shared" si="0"/>
        <v>536580.98</v>
      </c>
    </row>
    <row r="18" spans="1:17" x14ac:dyDescent="0.25">
      <c r="A18" s="1"/>
      <c r="B18" s="16"/>
      <c r="C18" s="16"/>
      <c r="D18" s="16" t="s">
        <v>22</v>
      </c>
      <c r="E18" s="16"/>
      <c r="F18" s="16"/>
      <c r="G18" s="17">
        <v>0</v>
      </c>
      <c r="H18" s="18"/>
      <c r="I18" s="17">
        <v>0</v>
      </c>
      <c r="J18" s="18"/>
      <c r="K18" s="17">
        <v>0</v>
      </c>
      <c r="L18" s="18"/>
      <c r="M18" s="17">
        <v>6657.6</v>
      </c>
      <c r="N18" s="18"/>
      <c r="O18" s="17">
        <v>-1011.88</v>
      </c>
      <c r="P18" s="18"/>
      <c r="Q18" s="17">
        <f t="shared" si="0"/>
        <v>5645.72</v>
      </c>
    </row>
    <row r="19" spans="1:17" x14ac:dyDescent="0.25">
      <c r="A19" s="1"/>
      <c r="B19" s="16"/>
      <c r="C19" s="16"/>
      <c r="D19" s="16" t="s">
        <v>23</v>
      </c>
      <c r="E19" s="16"/>
      <c r="F19" s="16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</row>
    <row r="20" spans="1:17" x14ac:dyDescent="0.25">
      <c r="A20" s="1"/>
      <c r="B20" s="16"/>
      <c r="C20" s="16"/>
      <c r="D20" s="16"/>
      <c r="E20" s="16" t="s">
        <v>24</v>
      </c>
      <c r="F20" s="16"/>
      <c r="G20" s="17">
        <v>0</v>
      </c>
      <c r="H20" s="18"/>
      <c r="I20" s="17">
        <v>0</v>
      </c>
      <c r="J20" s="18"/>
      <c r="K20" s="17">
        <v>0</v>
      </c>
      <c r="L20" s="18"/>
      <c r="M20" s="17">
        <v>4097.1499999999996</v>
      </c>
      <c r="N20" s="18"/>
      <c r="O20" s="17">
        <v>5359</v>
      </c>
      <c r="P20" s="18"/>
      <c r="Q20" s="17">
        <f>ROUND(SUM(G20:O20),5)</f>
        <v>9456.15</v>
      </c>
    </row>
    <row r="21" spans="1:17" ht="15.75" thickBot="1" x14ac:dyDescent="0.3">
      <c r="A21" s="1"/>
      <c r="B21" s="16"/>
      <c r="C21" s="16"/>
      <c r="D21" s="16"/>
      <c r="E21" s="16" t="s">
        <v>25</v>
      </c>
      <c r="F21" s="16"/>
      <c r="G21" s="19">
        <v>0</v>
      </c>
      <c r="H21" s="18"/>
      <c r="I21" s="19">
        <v>0</v>
      </c>
      <c r="J21" s="18"/>
      <c r="K21" s="19">
        <v>26401.14</v>
      </c>
      <c r="L21" s="18"/>
      <c r="M21" s="19">
        <v>14976</v>
      </c>
      <c r="N21" s="18"/>
      <c r="O21" s="19">
        <v>2500</v>
      </c>
      <c r="P21" s="18"/>
      <c r="Q21" s="19">
        <f>ROUND(SUM(G21:O21),5)</f>
        <v>43877.14</v>
      </c>
    </row>
    <row r="22" spans="1:17" x14ac:dyDescent="0.25">
      <c r="A22" s="1"/>
      <c r="B22" s="16"/>
      <c r="C22" s="16"/>
      <c r="D22" s="16" t="s">
        <v>26</v>
      </c>
      <c r="E22" s="16"/>
      <c r="F22" s="16"/>
      <c r="G22" s="17">
        <f>ROUND(SUM(G19:G21),5)</f>
        <v>0</v>
      </c>
      <c r="H22" s="18"/>
      <c r="I22" s="17">
        <f>ROUND(SUM(I19:I21),5)</f>
        <v>0</v>
      </c>
      <c r="J22" s="18"/>
      <c r="K22" s="17">
        <f>ROUND(SUM(K19:K21),5)</f>
        <v>26401.14</v>
      </c>
      <c r="L22" s="18"/>
      <c r="M22" s="17">
        <f>ROUND(SUM(M19:M21),5)</f>
        <v>19073.150000000001</v>
      </c>
      <c r="N22" s="18"/>
      <c r="O22" s="17">
        <f>ROUND(SUM(O19:O21),5)</f>
        <v>7859</v>
      </c>
      <c r="P22" s="18"/>
      <c r="Q22" s="17">
        <f>ROUND(SUM(G22:O22),5)</f>
        <v>53333.29</v>
      </c>
    </row>
    <row r="23" spans="1:17" x14ac:dyDescent="0.25">
      <c r="A23" s="1"/>
      <c r="B23" s="16"/>
      <c r="C23" s="16"/>
      <c r="D23" s="16" t="s">
        <v>27</v>
      </c>
      <c r="E23" s="16"/>
      <c r="F23" s="16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</row>
    <row r="24" spans="1:17" ht="15.75" thickBot="1" x14ac:dyDescent="0.3">
      <c r="A24" s="1"/>
      <c r="B24" s="16"/>
      <c r="C24" s="16"/>
      <c r="D24" s="16"/>
      <c r="E24" s="16" t="s">
        <v>28</v>
      </c>
      <c r="F24" s="16"/>
      <c r="G24" s="19">
        <v>1.34</v>
      </c>
      <c r="H24" s="18"/>
      <c r="I24" s="19">
        <v>13.48</v>
      </c>
      <c r="J24" s="18"/>
      <c r="K24" s="19">
        <v>71.22</v>
      </c>
      <c r="L24" s="18"/>
      <c r="M24" s="19">
        <v>261.27999999999997</v>
      </c>
      <c r="N24" s="18"/>
      <c r="O24" s="19">
        <v>262.01</v>
      </c>
      <c r="P24" s="18"/>
      <c r="Q24" s="19">
        <f>ROUND(SUM(G24:O24),5)</f>
        <v>609.33000000000004</v>
      </c>
    </row>
    <row r="25" spans="1:17" x14ac:dyDescent="0.25">
      <c r="A25" s="1"/>
      <c r="B25" s="16"/>
      <c r="C25" s="16"/>
      <c r="D25" s="16" t="s">
        <v>29</v>
      </c>
      <c r="E25" s="16"/>
      <c r="F25" s="16"/>
      <c r="G25" s="17">
        <f>ROUND(SUM(G23:G24),5)</f>
        <v>1.34</v>
      </c>
      <c r="H25" s="18"/>
      <c r="I25" s="17">
        <f>ROUND(SUM(I23:I24),5)</f>
        <v>13.48</v>
      </c>
      <c r="J25" s="18"/>
      <c r="K25" s="17">
        <f>ROUND(SUM(K23:K24),5)</f>
        <v>71.22</v>
      </c>
      <c r="L25" s="18"/>
      <c r="M25" s="17">
        <f>ROUND(SUM(M23:M24),5)</f>
        <v>261.27999999999997</v>
      </c>
      <c r="N25" s="18"/>
      <c r="O25" s="17">
        <f>ROUND(SUM(O23:O24),5)</f>
        <v>262.01</v>
      </c>
      <c r="P25" s="18"/>
      <c r="Q25" s="17">
        <f>ROUND(SUM(G25:O25),5)</f>
        <v>609.33000000000004</v>
      </c>
    </row>
    <row r="26" spans="1:17" x14ac:dyDescent="0.25">
      <c r="A26" s="1"/>
      <c r="B26" s="16"/>
      <c r="C26" s="16"/>
      <c r="D26" s="16" t="s">
        <v>30</v>
      </c>
      <c r="E26" s="16"/>
      <c r="F26" s="16"/>
      <c r="G26" s="17"/>
      <c r="H26" s="18"/>
      <c r="I26" s="17"/>
      <c r="J26" s="18"/>
      <c r="K26" s="17"/>
      <c r="L26" s="18"/>
      <c r="M26" s="17"/>
      <c r="N26" s="18"/>
      <c r="O26" s="17"/>
      <c r="P26" s="18"/>
      <c r="Q26" s="17"/>
    </row>
    <row r="27" spans="1:17" x14ac:dyDescent="0.25">
      <c r="A27" s="1"/>
      <c r="B27" s="16"/>
      <c r="C27" s="16"/>
      <c r="D27" s="16"/>
      <c r="E27" s="16" t="s">
        <v>31</v>
      </c>
      <c r="F27" s="16"/>
      <c r="G27" s="17">
        <v>0</v>
      </c>
      <c r="H27" s="18"/>
      <c r="I27" s="17">
        <v>255.63</v>
      </c>
      <c r="J27" s="18"/>
      <c r="K27" s="17">
        <v>208.96</v>
      </c>
      <c r="L27" s="18"/>
      <c r="M27" s="17">
        <v>727</v>
      </c>
      <c r="N27" s="18"/>
      <c r="O27" s="17">
        <v>6205.93</v>
      </c>
      <c r="P27" s="18"/>
      <c r="Q27" s="17">
        <f>ROUND(SUM(G27:O27),5)</f>
        <v>7397.52</v>
      </c>
    </row>
    <row r="28" spans="1:17" ht="15.75" thickBot="1" x14ac:dyDescent="0.3">
      <c r="A28" s="1"/>
      <c r="B28" s="16"/>
      <c r="C28" s="16"/>
      <c r="D28" s="16"/>
      <c r="E28" s="16" t="s">
        <v>32</v>
      </c>
      <c r="F28" s="16"/>
      <c r="G28" s="20">
        <v>0</v>
      </c>
      <c r="H28" s="18"/>
      <c r="I28" s="20">
        <v>620.20000000000005</v>
      </c>
      <c r="J28" s="18"/>
      <c r="K28" s="20">
        <v>111</v>
      </c>
      <c r="L28" s="18"/>
      <c r="M28" s="20">
        <v>1169.3</v>
      </c>
      <c r="N28" s="18"/>
      <c r="O28" s="20">
        <v>0</v>
      </c>
      <c r="P28" s="18"/>
      <c r="Q28" s="20">
        <f>ROUND(SUM(G28:O28),5)</f>
        <v>1900.5</v>
      </c>
    </row>
    <row r="29" spans="1:17" ht="15.75" thickBot="1" x14ac:dyDescent="0.3">
      <c r="A29" s="1"/>
      <c r="B29" s="16"/>
      <c r="C29" s="16"/>
      <c r="D29" s="16" t="s">
        <v>33</v>
      </c>
      <c r="E29" s="16"/>
      <c r="F29" s="16"/>
      <c r="G29" s="21">
        <f>ROUND(SUM(G26:G28),5)</f>
        <v>0</v>
      </c>
      <c r="H29" s="18"/>
      <c r="I29" s="21">
        <f>ROUND(SUM(I26:I28),5)</f>
        <v>875.83</v>
      </c>
      <c r="J29" s="18"/>
      <c r="K29" s="21">
        <f>ROUND(SUM(K26:K28),5)</f>
        <v>319.95999999999998</v>
      </c>
      <c r="L29" s="18"/>
      <c r="M29" s="21">
        <f>ROUND(SUM(M26:M28),5)</f>
        <v>1896.3</v>
      </c>
      <c r="N29" s="18"/>
      <c r="O29" s="21">
        <f>ROUND(SUM(O26:O28),5)</f>
        <v>6205.93</v>
      </c>
      <c r="P29" s="18"/>
      <c r="Q29" s="21">
        <f>ROUND(SUM(G29:O29),5)</f>
        <v>9298.02</v>
      </c>
    </row>
    <row r="30" spans="1:17" x14ac:dyDescent="0.25">
      <c r="A30" s="1"/>
      <c r="B30" s="16"/>
      <c r="C30" s="16" t="s">
        <v>34</v>
      </c>
      <c r="D30" s="16"/>
      <c r="E30" s="16"/>
      <c r="F30" s="16"/>
      <c r="G30" s="17">
        <f>ROUND(G3+SUM(G15:G18)+G22+G25+G29,5)</f>
        <v>2992.34</v>
      </c>
      <c r="H30" s="18"/>
      <c r="I30" s="17">
        <f>ROUND(I3+SUM(I15:I18)+I22+I25+I29,5)</f>
        <v>47241.7</v>
      </c>
      <c r="J30" s="18"/>
      <c r="K30" s="17">
        <f>ROUND(K3+SUM(K15:K18)+K22+K25+K29,5)</f>
        <v>256125.08</v>
      </c>
      <c r="L30" s="18"/>
      <c r="M30" s="17">
        <f>ROUND(M3+SUM(M15:M18)+M22+M25+M29,5)</f>
        <v>376302.12</v>
      </c>
      <c r="N30" s="18"/>
      <c r="O30" s="17">
        <f>ROUND(O3+SUM(O15:O18)+O22+O25+O29,5)</f>
        <v>236611.74</v>
      </c>
      <c r="P30" s="18"/>
      <c r="Q30" s="17">
        <f>ROUND(SUM(G30:O30),5)</f>
        <v>919272.98</v>
      </c>
    </row>
    <row r="31" spans="1:17" x14ac:dyDescent="0.25">
      <c r="A31" s="1"/>
      <c r="B31" s="16"/>
      <c r="C31" s="16" t="s">
        <v>35</v>
      </c>
      <c r="D31" s="16"/>
      <c r="E31" s="16"/>
      <c r="F31" s="16"/>
      <c r="G31" s="17"/>
      <c r="H31" s="18"/>
      <c r="I31" s="17"/>
      <c r="J31" s="18"/>
      <c r="K31" s="17"/>
      <c r="L31" s="18"/>
      <c r="M31" s="17"/>
      <c r="N31" s="18"/>
      <c r="O31" s="17"/>
      <c r="P31" s="18"/>
      <c r="Q31" s="17"/>
    </row>
    <row r="32" spans="1:17" x14ac:dyDescent="0.25">
      <c r="A32" s="1"/>
      <c r="B32" s="16"/>
      <c r="C32" s="16"/>
      <c r="D32" s="16" t="s">
        <v>36</v>
      </c>
      <c r="E32" s="16"/>
      <c r="F32" s="16"/>
      <c r="G32" s="17"/>
      <c r="H32" s="18"/>
      <c r="I32" s="17"/>
      <c r="J32" s="18"/>
      <c r="K32" s="17"/>
      <c r="L32" s="18"/>
      <c r="M32" s="17"/>
      <c r="N32" s="18"/>
      <c r="O32" s="17"/>
      <c r="P32" s="18"/>
      <c r="Q32" s="17"/>
    </row>
    <row r="33" spans="1:17" x14ac:dyDescent="0.25">
      <c r="A33" s="1"/>
      <c r="B33" s="16"/>
      <c r="C33" s="16"/>
      <c r="D33" s="16"/>
      <c r="E33" s="16" t="s">
        <v>37</v>
      </c>
      <c r="F33" s="16"/>
      <c r="G33" s="17">
        <v>0</v>
      </c>
      <c r="H33" s="18"/>
      <c r="I33" s="17">
        <v>0</v>
      </c>
      <c r="J33" s="18"/>
      <c r="K33" s="17">
        <v>0</v>
      </c>
      <c r="L33" s="18"/>
      <c r="M33" s="17">
        <v>0</v>
      </c>
      <c r="N33" s="18"/>
      <c r="O33" s="17">
        <v>40</v>
      </c>
      <c r="P33" s="18"/>
      <c r="Q33" s="17">
        <f t="shared" ref="Q33:Q41" si="1">ROUND(SUM(G33:O33),5)</f>
        <v>40</v>
      </c>
    </row>
    <row r="34" spans="1:17" x14ac:dyDescent="0.25">
      <c r="A34" s="1"/>
      <c r="B34" s="16"/>
      <c r="C34" s="16"/>
      <c r="D34" s="16"/>
      <c r="E34" s="16" t="s">
        <v>38</v>
      </c>
      <c r="F34" s="16"/>
      <c r="G34" s="17">
        <v>0</v>
      </c>
      <c r="H34" s="18"/>
      <c r="I34" s="17">
        <v>226</v>
      </c>
      <c r="J34" s="18"/>
      <c r="K34" s="17">
        <v>272</v>
      </c>
      <c r="L34" s="18"/>
      <c r="M34" s="17">
        <v>620</v>
      </c>
      <c r="N34" s="18"/>
      <c r="O34" s="17">
        <v>362</v>
      </c>
      <c r="P34" s="18"/>
      <c r="Q34" s="17">
        <f t="shared" si="1"/>
        <v>1480</v>
      </c>
    </row>
    <row r="35" spans="1:17" x14ac:dyDescent="0.25">
      <c r="A35" s="1"/>
      <c r="B35" s="16"/>
      <c r="C35" s="16"/>
      <c r="D35" s="16"/>
      <c r="E35" s="16" t="s">
        <v>39</v>
      </c>
      <c r="F35" s="16"/>
      <c r="G35" s="17">
        <v>0</v>
      </c>
      <c r="H35" s="18"/>
      <c r="I35" s="17">
        <v>0</v>
      </c>
      <c r="J35" s="18"/>
      <c r="K35" s="17">
        <v>0</v>
      </c>
      <c r="L35" s="18"/>
      <c r="M35" s="17">
        <v>2777.06</v>
      </c>
      <c r="N35" s="18"/>
      <c r="O35" s="17">
        <v>1302.98</v>
      </c>
      <c r="P35" s="18"/>
      <c r="Q35" s="17">
        <f t="shared" si="1"/>
        <v>4080.04</v>
      </c>
    </row>
    <row r="36" spans="1:17" x14ac:dyDescent="0.25">
      <c r="A36" s="1"/>
      <c r="B36" s="16"/>
      <c r="C36" s="16"/>
      <c r="D36" s="16"/>
      <c r="E36" s="16" t="s">
        <v>40</v>
      </c>
      <c r="F36" s="16"/>
      <c r="G36" s="17">
        <v>0</v>
      </c>
      <c r="H36" s="18"/>
      <c r="I36" s="17">
        <v>0</v>
      </c>
      <c r="J36" s="18"/>
      <c r="K36" s="17">
        <v>0</v>
      </c>
      <c r="L36" s="18"/>
      <c r="M36" s="17">
        <v>0</v>
      </c>
      <c r="N36" s="18"/>
      <c r="O36" s="17">
        <v>6591.48</v>
      </c>
      <c r="P36" s="18"/>
      <c r="Q36" s="17">
        <f t="shared" si="1"/>
        <v>6591.48</v>
      </c>
    </row>
    <row r="37" spans="1:17" x14ac:dyDescent="0.25">
      <c r="A37" s="1"/>
      <c r="B37" s="16"/>
      <c r="C37" s="16"/>
      <c r="D37" s="16"/>
      <c r="E37" s="16" t="s">
        <v>41</v>
      </c>
      <c r="F37" s="16"/>
      <c r="G37" s="17">
        <v>0</v>
      </c>
      <c r="H37" s="18"/>
      <c r="I37" s="17">
        <v>0</v>
      </c>
      <c r="J37" s="18"/>
      <c r="K37" s="17">
        <v>0</v>
      </c>
      <c r="L37" s="18"/>
      <c r="M37" s="17">
        <v>777.42</v>
      </c>
      <c r="N37" s="18"/>
      <c r="O37" s="17">
        <v>747.59</v>
      </c>
      <c r="P37" s="18"/>
      <c r="Q37" s="17">
        <f t="shared" si="1"/>
        <v>1525.01</v>
      </c>
    </row>
    <row r="38" spans="1:17" x14ac:dyDescent="0.25">
      <c r="A38" s="1"/>
      <c r="B38" s="16"/>
      <c r="C38" s="16"/>
      <c r="D38" s="16"/>
      <c r="E38" s="16" t="s">
        <v>42</v>
      </c>
      <c r="F38" s="16"/>
      <c r="G38" s="17">
        <v>0</v>
      </c>
      <c r="H38" s="18"/>
      <c r="I38" s="17">
        <v>1323.97</v>
      </c>
      <c r="J38" s="18"/>
      <c r="K38" s="17">
        <v>1712.95</v>
      </c>
      <c r="L38" s="18"/>
      <c r="M38" s="17">
        <v>5885.6</v>
      </c>
      <c r="N38" s="18"/>
      <c r="O38" s="17">
        <v>3148.14</v>
      </c>
      <c r="P38" s="18"/>
      <c r="Q38" s="17">
        <f t="shared" si="1"/>
        <v>12070.66</v>
      </c>
    </row>
    <row r="39" spans="1:17" x14ac:dyDescent="0.25">
      <c r="A39" s="1"/>
      <c r="B39" s="16"/>
      <c r="C39" s="16"/>
      <c r="D39" s="16"/>
      <c r="E39" s="16" t="s">
        <v>43</v>
      </c>
      <c r="F39" s="16"/>
      <c r="G39" s="17">
        <v>0</v>
      </c>
      <c r="H39" s="18"/>
      <c r="I39" s="17">
        <v>953.9</v>
      </c>
      <c r="J39" s="18"/>
      <c r="K39" s="17">
        <v>688.54</v>
      </c>
      <c r="L39" s="18"/>
      <c r="M39" s="17">
        <v>480.95</v>
      </c>
      <c r="N39" s="18"/>
      <c r="O39" s="17">
        <v>62.05</v>
      </c>
      <c r="P39" s="18"/>
      <c r="Q39" s="17">
        <f t="shared" si="1"/>
        <v>2185.44</v>
      </c>
    </row>
    <row r="40" spans="1:17" ht="15.75" thickBot="1" x14ac:dyDescent="0.3">
      <c r="A40" s="1"/>
      <c r="B40" s="16"/>
      <c r="C40" s="16"/>
      <c r="D40" s="16"/>
      <c r="E40" s="16" t="s">
        <v>44</v>
      </c>
      <c r="F40" s="16"/>
      <c r="G40" s="19">
        <v>0</v>
      </c>
      <c r="H40" s="18"/>
      <c r="I40" s="19">
        <v>0</v>
      </c>
      <c r="J40" s="18"/>
      <c r="K40" s="19">
        <v>0</v>
      </c>
      <c r="L40" s="18"/>
      <c r="M40" s="19">
        <v>6296.31</v>
      </c>
      <c r="N40" s="18"/>
      <c r="O40" s="19">
        <v>113.95</v>
      </c>
      <c r="P40" s="18"/>
      <c r="Q40" s="19">
        <f t="shared" si="1"/>
        <v>6410.26</v>
      </c>
    </row>
    <row r="41" spans="1:17" x14ac:dyDescent="0.25">
      <c r="A41" s="1"/>
      <c r="B41" s="16"/>
      <c r="C41" s="16"/>
      <c r="D41" s="16" t="s">
        <v>45</v>
      </c>
      <c r="E41" s="16"/>
      <c r="F41" s="16"/>
      <c r="G41" s="17">
        <f>ROUND(SUM(G32:G40),5)</f>
        <v>0</v>
      </c>
      <c r="H41" s="18"/>
      <c r="I41" s="17">
        <f>ROUND(SUM(I32:I40),5)</f>
        <v>2503.87</v>
      </c>
      <c r="J41" s="18"/>
      <c r="K41" s="17">
        <f>ROUND(SUM(K32:K40),5)</f>
        <v>2673.49</v>
      </c>
      <c r="L41" s="18"/>
      <c r="M41" s="17">
        <f>ROUND(SUM(M32:M40),5)</f>
        <v>16837.34</v>
      </c>
      <c r="N41" s="18"/>
      <c r="O41" s="17">
        <f>ROUND(SUM(O32:O40),5)</f>
        <v>12368.19</v>
      </c>
      <c r="P41" s="18"/>
      <c r="Q41" s="17">
        <f t="shared" si="1"/>
        <v>34382.89</v>
      </c>
    </row>
    <row r="42" spans="1:17" x14ac:dyDescent="0.25">
      <c r="A42" s="1"/>
      <c r="B42" s="16"/>
      <c r="C42" s="16"/>
      <c r="D42" s="16" t="s">
        <v>46</v>
      </c>
      <c r="E42" s="16"/>
      <c r="F42" s="16"/>
      <c r="G42" s="17"/>
      <c r="H42" s="18"/>
      <c r="I42" s="17"/>
      <c r="J42" s="18"/>
      <c r="K42" s="17"/>
      <c r="L42" s="18"/>
      <c r="M42" s="17"/>
      <c r="N42" s="18"/>
      <c r="O42" s="17"/>
      <c r="P42" s="18"/>
      <c r="Q42" s="17"/>
    </row>
    <row r="43" spans="1:17" x14ac:dyDescent="0.25">
      <c r="A43" s="1"/>
      <c r="B43" s="16"/>
      <c r="C43" s="16"/>
      <c r="D43" s="16"/>
      <c r="E43" s="16" t="s">
        <v>47</v>
      </c>
      <c r="F43" s="16"/>
      <c r="G43" s="17">
        <v>0</v>
      </c>
      <c r="H43" s="18"/>
      <c r="I43" s="17">
        <v>0</v>
      </c>
      <c r="J43" s="18"/>
      <c r="K43" s="17">
        <v>858.23</v>
      </c>
      <c r="L43" s="18"/>
      <c r="M43" s="17">
        <v>2746.36</v>
      </c>
      <c r="N43" s="18"/>
      <c r="O43" s="17">
        <v>54697.66</v>
      </c>
      <c r="P43" s="18"/>
      <c r="Q43" s="17">
        <f>ROUND(SUM(G43:O43),5)</f>
        <v>58302.25</v>
      </c>
    </row>
    <row r="44" spans="1:17" x14ac:dyDescent="0.25">
      <c r="A44" s="1"/>
      <c r="B44" s="16"/>
      <c r="C44" s="16"/>
      <c r="D44" s="16"/>
      <c r="E44" s="16" t="s">
        <v>48</v>
      </c>
      <c r="F44" s="16"/>
      <c r="G44" s="17"/>
      <c r="H44" s="18"/>
      <c r="I44" s="17"/>
      <c r="J44" s="18"/>
      <c r="K44" s="17"/>
      <c r="L44" s="18"/>
      <c r="M44" s="17"/>
      <c r="N44" s="18"/>
      <c r="O44" s="17"/>
      <c r="P44" s="18"/>
      <c r="Q44" s="17"/>
    </row>
    <row r="45" spans="1:17" x14ac:dyDescent="0.25">
      <c r="A45" s="1"/>
      <c r="B45" s="16"/>
      <c r="C45" s="16"/>
      <c r="D45" s="16"/>
      <c r="E45" s="16"/>
      <c r="F45" s="16" t="s">
        <v>49</v>
      </c>
      <c r="G45" s="17">
        <v>0</v>
      </c>
      <c r="H45" s="18"/>
      <c r="I45" s="17">
        <v>430.67</v>
      </c>
      <c r="J45" s="18"/>
      <c r="K45" s="17">
        <v>2408.84</v>
      </c>
      <c r="L45" s="18"/>
      <c r="M45" s="17">
        <v>4113.21</v>
      </c>
      <c r="N45" s="18"/>
      <c r="O45" s="17">
        <v>4877.97</v>
      </c>
      <c r="P45" s="18"/>
      <c r="Q45" s="17">
        <f t="shared" ref="Q45:Q54" si="2">ROUND(SUM(G45:O45),5)</f>
        <v>11830.69</v>
      </c>
    </row>
    <row r="46" spans="1:17" x14ac:dyDescent="0.25">
      <c r="A46" s="1"/>
      <c r="B46" s="16"/>
      <c r="C46" s="16"/>
      <c r="D46" s="16"/>
      <c r="E46" s="16"/>
      <c r="F46" s="16" t="s">
        <v>50</v>
      </c>
      <c r="G46" s="17">
        <v>0</v>
      </c>
      <c r="H46" s="18"/>
      <c r="I46" s="17">
        <v>0</v>
      </c>
      <c r="J46" s="18"/>
      <c r="K46" s="17">
        <v>0</v>
      </c>
      <c r="L46" s="18"/>
      <c r="M46" s="17">
        <v>953.95</v>
      </c>
      <c r="N46" s="18"/>
      <c r="O46" s="17">
        <v>600</v>
      </c>
      <c r="P46" s="18"/>
      <c r="Q46" s="17">
        <f t="shared" si="2"/>
        <v>1553.95</v>
      </c>
    </row>
    <row r="47" spans="1:17" x14ac:dyDescent="0.25">
      <c r="A47" s="1"/>
      <c r="B47" s="16"/>
      <c r="C47" s="16"/>
      <c r="D47" s="16"/>
      <c r="E47" s="16"/>
      <c r="F47" s="16" t="s">
        <v>51</v>
      </c>
      <c r="G47" s="17">
        <v>0</v>
      </c>
      <c r="H47" s="18"/>
      <c r="I47" s="17">
        <v>0</v>
      </c>
      <c r="J47" s="18"/>
      <c r="K47" s="17">
        <v>0</v>
      </c>
      <c r="L47" s="18"/>
      <c r="M47" s="17">
        <v>1991.57</v>
      </c>
      <c r="N47" s="18"/>
      <c r="O47" s="17">
        <v>2698.37</v>
      </c>
      <c r="P47" s="18"/>
      <c r="Q47" s="17">
        <f t="shared" si="2"/>
        <v>4689.9399999999996</v>
      </c>
    </row>
    <row r="48" spans="1:17" x14ac:dyDescent="0.25">
      <c r="A48" s="1"/>
      <c r="B48" s="16"/>
      <c r="C48" s="16"/>
      <c r="D48" s="16"/>
      <c r="E48" s="16"/>
      <c r="F48" s="16" t="s">
        <v>52</v>
      </c>
      <c r="G48" s="17">
        <v>0</v>
      </c>
      <c r="H48" s="18"/>
      <c r="I48" s="17">
        <v>0</v>
      </c>
      <c r="J48" s="18"/>
      <c r="K48" s="17">
        <v>0</v>
      </c>
      <c r="L48" s="18"/>
      <c r="M48" s="17">
        <v>3569.24</v>
      </c>
      <c r="N48" s="18"/>
      <c r="O48" s="17">
        <v>3421.28</v>
      </c>
      <c r="P48" s="18"/>
      <c r="Q48" s="17">
        <f t="shared" si="2"/>
        <v>6990.52</v>
      </c>
    </row>
    <row r="49" spans="1:17" x14ac:dyDescent="0.25">
      <c r="A49" s="1"/>
      <c r="B49" s="16"/>
      <c r="C49" s="16"/>
      <c r="D49" s="16"/>
      <c r="E49" s="16"/>
      <c r="F49" s="16" t="s">
        <v>53</v>
      </c>
      <c r="G49" s="17">
        <v>0</v>
      </c>
      <c r="H49" s="18"/>
      <c r="I49" s="17">
        <v>0</v>
      </c>
      <c r="J49" s="18"/>
      <c r="K49" s="17">
        <v>0</v>
      </c>
      <c r="L49" s="18"/>
      <c r="M49" s="17">
        <v>231</v>
      </c>
      <c r="N49" s="18"/>
      <c r="O49" s="17">
        <v>314</v>
      </c>
      <c r="P49" s="18"/>
      <c r="Q49" s="17">
        <f t="shared" si="2"/>
        <v>545</v>
      </c>
    </row>
    <row r="50" spans="1:17" x14ac:dyDescent="0.25">
      <c r="A50" s="1"/>
      <c r="B50" s="16"/>
      <c r="C50" s="16"/>
      <c r="D50" s="16"/>
      <c r="E50" s="16"/>
      <c r="F50" s="16" t="s">
        <v>54</v>
      </c>
      <c r="G50" s="17">
        <v>0</v>
      </c>
      <c r="H50" s="18"/>
      <c r="I50" s="17">
        <v>0</v>
      </c>
      <c r="J50" s="18"/>
      <c r="K50" s="17">
        <v>1831.33</v>
      </c>
      <c r="L50" s="18"/>
      <c r="M50" s="17">
        <v>4508.07</v>
      </c>
      <c r="N50" s="18"/>
      <c r="O50" s="17">
        <v>3968.15</v>
      </c>
      <c r="P50" s="18"/>
      <c r="Q50" s="17">
        <f t="shared" si="2"/>
        <v>10307.549999999999</v>
      </c>
    </row>
    <row r="51" spans="1:17" ht="15.75" thickBot="1" x14ac:dyDescent="0.3">
      <c r="A51" s="1"/>
      <c r="B51" s="16"/>
      <c r="C51" s="16"/>
      <c r="D51" s="16"/>
      <c r="E51" s="16"/>
      <c r="F51" s="16" t="s">
        <v>55</v>
      </c>
      <c r="G51" s="19">
        <v>100</v>
      </c>
      <c r="H51" s="18"/>
      <c r="I51" s="19">
        <v>1400.77</v>
      </c>
      <c r="J51" s="18"/>
      <c r="K51" s="19">
        <v>1905.13</v>
      </c>
      <c r="L51" s="18"/>
      <c r="M51" s="19">
        <v>0</v>
      </c>
      <c r="N51" s="18"/>
      <c r="O51" s="19">
        <v>0</v>
      </c>
      <c r="P51" s="18"/>
      <c r="Q51" s="19">
        <f t="shared" si="2"/>
        <v>3405.9</v>
      </c>
    </row>
    <row r="52" spans="1:17" x14ac:dyDescent="0.25">
      <c r="A52" s="1"/>
      <c r="B52" s="16"/>
      <c r="C52" s="16"/>
      <c r="D52" s="16"/>
      <c r="E52" s="16" t="s">
        <v>56</v>
      </c>
      <c r="F52" s="16"/>
      <c r="G52" s="17">
        <f>ROUND(SUM(G44:G51),5)</f>
        <v>100</v>
      </c>
      <c r="H52" s="18"/>
      <c r="I52" s="17">
        <f>ROUND(SUM(I44:I51),5)</f>
        <v>1831.44</v>
      </c>
      <c r="J52" s="18"/>
      <c r="K52" s="17">
        <f>ROUND(SUM(K44:K51),5)</f>
        <v>6145.3</v>
      </c>
      <c r="L52" s="18"/>
      <c r="M52" s="17">
        <f>ROUND(SUM(M44:M51),5)</f>
        <v>15367.04</v>
      </c>
      <c r="N52" s="18"/>
      <c r="O52" s="17">
        <f>ROUND(SUM(O44:O51),5)</f>
        <v>15879.77</v>
      </c>
      <c r="P52" s="18"/>
      <c r="Q52" s="17">
        <f t="shared" si="2"/>
        <v>39323.550000000003</v>
      </c>
    </row>
    <row r="53" spans="1:17" ht="15.75" thickBot="1" x14ac:dyDescent="0.3">
      <c r="A53" s="1"/>
      <c r="B53" s="16"/>
      <c r="C53" s="16"/>
      <c r="D53" s="16"/>
      <c r="E53" s="16" t="s">
        <v>57</v>
      </c>
      <c r="F53" s="16"/>
      <c r="G53" s="19">
        <v>0</v>
      </c>
      <c r="H53" s="18"/>
      <c r="I53" s="19">
        <v>0</v>
      </c>
      <c r="J53" s="18"/>
      <c r="K53" s="19">
        <v>0</v>
      </c>
      <c r="L53" s="18"/>
      <c r="M53" s="19">
        <v>0</v>
      </c>
      <c r="N53" s="18"/>
      <c r="O53" s="19">
        <v>0</v>
      </c>
      <c r="P53" s="18"/>
      <c r="Q53" s="19">
        <f t="shared" si="2"/>
        <v>0</v>
      </c>
    </row>
    <row r="54" spans="1:17" x14ac:dyDescent="0.25">
      <c r="A54" s="1"/>
      <c r="B54" s="16"/>
      <c r="C54" s="16"/>
      <c r="D54" s="16" t="s">
        <v>58</v>
      </c>
      <c r="E54" s="16"/>
      <c r="F54" s="16"/>
      <c r="G54" s="17">
        <f>ROUND(SUM(G42:G43)+SUM(G52:G53),5)</f>
        <v>100</v>
      </c>
      <c r="H54" s="18"/>
      <c r="I54" s="17">
        <f>ROUND(SUM(I42:I43)+SUM(I52:I53),5)</f>
        <v>1831.44</v>
      </c>
      <c r="J54" s="18"/>
      <c r="K54" s="17">
        <f>ROUND(SUM(K42:K43)+SUM(K52:K53),5)</f>
        <v>7003.53</v>
      </c>
      <c r="L54" s="18"/>
      <c r="M54" s="17">
        <f>ROUND(SUM(M42:M43)+SUM(M52:M53),5)</f>
        <v>18113.400000000001</v>
      </c>
      <c r="N54" s="18"/>
      <c r="O54" s="17">
        <f>ROUND(SUM(O42:O43)+SUM(O52:O53),5)</f>
        <v>70577.429999999993</v>
      </c>
      <c r="P54" s="18"/>
      <c r="Q54" s="17">
        <f t="shared" si="2"/>
        <v>97625.8</v>
      </c>
    </row>
    <row r="55" spans="1:17" x14ac:dyDescent="0.25">
      <c r="A55" s="1"/>
      <c r="B55" s="16"/>
      <c r="C55" s="16"/>
      <c r="D55" s="16" t="s">
        <v>59</v>
      </c>
      <c r="E55" s="16"/>
      <c r="F55" s="16"/>
      <c r="G55" s="17"/>
      <c r="H55" s="18"/>
      <c r="I55" s="17"/>
      <c r="J55" s="18"/>
      <c r="K55" s="17"/>
      <c r="L55" s="18"/>
      <c r="M55" s="17"/>
      <c r="N55" s="18"/>
      <c r="O55" s="17"/>
      <c r="P55" s="18"/>
      <c r="Q55" s="17"/>
    </row>
    <row r="56" spans="1:17" x14ac:dyDescent="0.25">
      <c r="A56" s="1"/>
      <c r="B56" s="16"/>
      <c r="C56" s="16"/>
      <c r="D56" s="16"/>
      <c r="E56" s="16" t="s">
        <v>60</v>
      </c>
      <c r="F56" s="16"/>
      <c r="G56" s="17">
        <v>0</v>
      </c>
      <c r="H56" s="18"/>
      <c r="I56" s="17">
        <v>0</v>
      </c>
      <c r="J56" s="18"/>
      <c r="K56" s="17">
        <v>0</v>
      </c>
      <c r="L56" s="18"/>
      <c r="M56" s="17">
        <v>1287.2</v>
      </c>
      <c r="N56" s="18"/>
      <c r="O56" s="17">
        <v>777.95</v>
      </c>
      <c r="P56" s="18"/>
      <c r="Q56" s="17">
        <f t="shared" ref="Q56:Q62" si="3">ROUND(SUM(G56:O56),5)</f>
        <v>2065.15</v>
      </c>
    </row>
    <row r="57" spans="1:17" ht="15.75" thickBot="1" x14ac:dyDescent="0.3">
      <c r="A57" s="1"/>
      <c r="B57" s="16"/>
      <c r="C57" s="16"/>
      <c r="D57" s="16"/>
      <c r="E57" s="16" t="s">
        <v>61</v>
      </c>
      <c r="F57" s="16"/>
      <c r="G57" s="19">
        <v>0</v>
      </c>
      <c r="H57" s="18"/>
      <c r="I57" s="19">
        <v>0</v>
      </c>
      <c r="J57" s="18"/>
      <c r="K57" s="19">
        <v>0</v>
      </c>
      <c r="L57" s="18"/>
      <c r="M57" s="19">
        <v>91.19</v>
      </c>
      <c r="N57" s="18"/>
      <c r="O57" s="19">
        <v>453.23</v>
      </c>
      <c r="P57" s="18"/>
      <c r="Q57" s="19">
        <f t="shared" si="3"/>
        <v>544.41999999999996</v>
      </c>
    </row>
    <row r="58" spans="1:17" x14ac:dyDescent="0.25">
      <c r="A58" s="1"/>
      <c r="B58" s="16"/>
      <c r="C58" s="16"/>
      <c r="D58" s="16" t="s">
        <v>62</v>
      </c>
      <c r="E58" s="16"/>
      <c r="F58" s="16"/>
      <c r="G58" s="17">
        <f>ROUND(SUM(G55:G57),5)</f>
        <v>0</v>
      </c>
      <c r="H58" s="18"/>
      <c r="I58" s="17">
        <f>ROUND(SUM(I55:I57),5)</f>
        <v>0</v>
      </c>
      <c r="J58" s="18"/>
      <c r="K58" s="17">
        <f>ROUND(SUM(K55:K57),5)</f>
        <v>0</v>
      </c>
      <c r="L58" s="18"/>
      <c r="M58" s="17">
        <f>ROUND(SUM(M55:M57),5)</f>
        <v>1378.39</v>
      </c>
      <c r="N58" s="18"/>
      <c r="O58" s="17">
        <f>ROUND(SUM(O55:O57),5)</f>
        <v>1231.18</v>
      </c>
      <c r="P58" s="18"/>
      <c r="Q58" s="17">
        <f t="shared" si="3"/>
        <v>2609.5700000000002</v>
      </c>
    </row>
    <row r="59" spans="1:17" x14ac:dyDescent="0.25">
      <c r="A59" s="1"/>
      <c r="B59" s="16"/>
      <c r="C59" s="16"/>
      <c r="D59" s="16" t="s">
        <v>63</v>
      </c>
      <c r="E59" s="16"/>
      <c r="F59" s="16"/>
      <c r="G59" s="17">
        <v>0</v>
      </c>
      <c r="H59" s="18"/>
      <c r="I59" s="17">
        <v>0</v>
      </c>
      <c r="J59" s="18"/>
      <c r="K59" s="17">
        <v>1910.05</v>
      </c>
      <c r="L59" s="18"/>
      <c r="M59" s="17">
        <v>5314.3</v>
      </c>
      <c r="N59" s="18"/>
      <c r="O59" s="17">
        <v>80.930000000000007</v>
      </c>
      <c r="P59" s="18"/>
      <c r="Q59" s="17">
        <f t="shared" si="3"/>
        <v>7305.28</v>
      </c>
    </row>
    <row r="60" spans="1:17" x14ac:dyDescent="0.25">
      <c r="A60" s="1"/>
      <c r="B60" s="16"/>
      <c r="C60" s="16"/>
      <c r="D60" s="16" t="s">
        <v>64</v>
      </c>
      <c r="E60" s="16"/>
      <c r="F60" s="16"/>
      <c r="G60" s="17">
        <v>0</v>
      </c>
      <c r="H60" s="18"/>
      <c r="I60" s="17">
        <v>0</v>
      </c>
      <c r="J60" s="18"/>
      <c r="K60" s="17">
        <v>4064</v>
      </c>
      <c r="L60" s="18"/>
      <c r="M60" s="17">
        <v>1185.95</v>
      </c>
      <c r="N60" s="18"/>
      <c r="O60" s="17">
        <v>6024.69</v>
      </c>
      <c r="P60" s="18"/>
      <c r="Q60" s="17">
        <f t="shared" si="3"/>
        <v>11274.64</v>
      </c>
    </row>
    <row r="61" spans="1:17" x14ac:dyDescent="0.25">
      <c r="A61" s="1"/>
      <c r="B61" s="16"/>
      <c r="C61" s="16"/>
      <c r="D61" s="16" t="s">
        <v>65</v>
      </c>
      <c r="E61" s="16"/>
      <c r="F61" s="16"/>
      <c r="G61" s="17">
        <v>0</v>
      </c>
      <c r="H61" s="18"/>
      <c r="I61" s="17">
        <v>0</v>
      </c>
      <c r="J61" s="18"/>
      <c r="K61" s="17">
        <v>0</v>
      </c>
      <c r="L61" s="18"/>
      <c r="M61" s="17">
        <v>21412.77</v>
      </c>
      <c r="N61" s="18"/>
      <c r="O61" s="17">
        <v>0</v>
      </c>
      <c r="P61" s="18"/>
      <c r="Q61" s="17">
        <f t="shared" si="3"/>
        <v>21412.77</v>
      </c>
    </row>
    <row r="62" spans="1:17" x14ac:dyDescent="0.25">
      <c r="A62" s="1"/>
      <c r="B62" s="16"/>
      <c r="C62" s="16"/>
      <c r="D62" s="16" t="s">
        <v>66</v>
      </c>
      <c r="E62" s="16"/>
      <c r="F62" s="16"/>
      <c r="G62" s="17">
        <v>30</v>
      </c>
      <c r="H62" s="18"/>
      <c r="I62" s="17">
        <v>125</v>
      </c>
      <c r="J62" s="18"/>
      <c r="K62" s="17">
        <v>662.97</v>
      </c>
      <c r="L62" s="18"/>
      <c r="M62" s="17">
        <v>3030.41</v>
      </c>
      <c r="N62" s="18"/>
      <c r="O62" s="17">
        <v>5639.54</v>
      </c>
      <c r="P62" s="18"/>
      <c r="Q62" s="17">
        <f t="shared" si="3"/>
        <v>9487.92</v>
      </c>
    </row>
    <row r="63" spans="1:17" x14ac:dyDescent="0.25">
      <c r="A63" s="1"/>
      <c r="B63" s="16"/>
      <c r="C63" s="16"/>
      <c r="D63" s="16" t="s">
        <v>67</v>
      </c>
      <c r="E63" s="16"/>
      <c r="F63" s="16"/>
      <c r="G63" s="17"/>
      <c r="H63" s="18"/>
      <c r="I63" s="17"/>
      <c r="J63" s="18"/>
      <c r="K63" s="17"/>
      <c r="L63" s="18"/>
      <c r="M63" s="17"/>
      <c r="N63" s="18"/>
      <c r="O63" s="17"/>
      <c r="P63" s="18"/>
      <c r="Q63" s="17"/>
    </row>
    <row r="64" spans="1:17" x14ac:dyDescent="0.25">
      <c r="A64" s="1"/>
      <c r="B64" s="16"/>
      <c r="C64" s="16"/>
      <c r="D64" s="16"/>
      <c r="E64" s="16" t="s">
        <v>68</v>
      </c>
      <c r="F64" s="16"/>
      <c r="G64" s="17">
        <v>0</v>
      </c>
      <c r="H64" s="18"/>
      <c r="I64" s="17">
        <v>0</v>
      </c>
      <c r="J64" s="18"/>
      <c r="K64" s="17">
        <v>0</v>
      </c>
      <c r="L64" s="18"/>
      <c r="M64" s="17">
        <v>0</v>
      </c>
      <c r="N64" s="18"/>
      <c r="O64" s="17">
        <v>1310</v>
      </c>
      <c r="P64" s="18"/>
      <c r="Q64" s="17">
        <f>ROUND(SUM(G64:O64),5)</f>
        <v>1310</v>
      </c>
    </row>
    <row r="65" spans="1:17" x14ac:dyDescent="0.25">
      <c r="A65" s="1"/>
      <c r="B65" s="16"/>
      <c r="C65" s="16"/>
      <c r="D65" s="16"/>
      <c r="E65" s="16" t="s">
        <v>69</v>
      </c>
      <c r="F65" s="16"/>
      <c r="G65" s="17">
        <v>0</v>
      </c>
      <c r="H65" s="18"/>
      <c r="I65" s="17">
        <v>0</v>
      </c>
      <c r="J65" s="18"/>
      <c r="K65" s="17">
        <v>0</v>
      </c>
      <c r="L65" s="18"/>
      <c r="M65" s="17">
        <v>0</v>
      </c>
      <c r="N65" s="18"/>
      <c r="O65" s="17">
        <v>340</v>
      </c>
      <c r="P65" s="18"/>
      <c r="Q65" s="17">
        <f>ROUND(SUM(G65:O65),5)</f>
        <v>340</v>
      </c>
    </row>
    <row r="66" spans="1:17" ht="15.75" thickBot="1" x14ac:dyDescent="0.3">
      <c r="A66" s="1"/>
      <c r="B66" s="16"/>
      <c r="C66" s="16"/>
      <c r="D66" s="16"/>
      <c r="E66" s="16" t="s">
        <v>70</v>
      </c>
      <c r="F66" s="16"/>
      <c r="G66" s="19">
        <v>1628.34</v>
      </c>
      <c r="H66" s="18"/>
      <c r="I66" s="19">
        <v>9886</v>
      </c>
      <c r="J66" s="18"/>
      <c r="K66" s="19">
        <v>10442</v>
      </c>
      <c r="L66" s="18"/>
      <c r="M66" s="19">
        <v>12013</v>
      </c>
      <c r="N66" s="18"/>
      <c r="O66" s="19">
        <v>7815</v>
      </c>
      <c r="P66" s="18"/>
      <c r="Q66" s="19">
        <f>ROUND(SUM(G66:O66),5)</f>
        <v>41784.339999999997</v>
      </c>
    </row>
    <row r="67" spans="1:17" x14ac:dyDescent="0.25">
      <c r="A67" s="1"/>
      <c r="B67" s="16"/>
      <c r="C67" s="16"/>
      <c r="D67" s="16" t="s">
        <v>71</v>
      </c>
      <c r="E67" s="16"/>
      <c r="F67" s="16"/>
      <c r="G67" s="17">
        <f>ROUND(SUM(G63:G66),5)</f>
        <v>1628.34</v>
      </c>
      <c r="H67" s="18"/>
      <c r="I67" s="17">
        <f>ROUND(SUM(I63:I66),5)</f>
        <v>9886</v>
      </c>
      <c r="J67" s="18"/>
      <c r="K67" s="17">
        <f>ROUND(SUM(K63:K66),5)</f>
        <v>10442</v>
      </c>
      <c r="L67" s="18"/>
      <c r="M67" s="17">
        <f>ROUND(SUM(M63:M66),5)</f>
        <v>12013</v>
      </c>
      <c r="N67" s="18"/>
      <c r="O67" s="17">
        <f>ROUND(SUM(O63:O66),5)</f>
        <v>9465</v>
      </c>
      <c r="P67" s="18"/>
      <c r="Q67" s="17">
        <f>ROUND(SUM(G67:O67),5)</f>
        <v>43434.34</v>
      </c>
    </row>
    <row r="68" spans="1:17" x14ac:dyDescent="0.25">
      <c r="A68" s="1"/>
      <c r="B68" s="16"/>
      <c r="C68" s="16"/>
      <c r="D68" s="16" t="s">
        <v>72</v>
      </c>
      <c r="E68" s="16"/>
      <c r="F68" s="16"/>
      <c r="G68" s="17"/>
      <c r="H68" s="18"/>
      <c r="I68" s="17"/>
      <c r="J68" s="18"/>
      <c r="K68" s="17"/>
      <c r="L68" s="18"/>
      <c r="M68" s="17"/>
      <c r="N68" s="18"/>
      <c r="O68" s="17"/>
      <c r="P68" s="18"/>
      <c r="Q68" s="17"/>
    </row>
    <row r="69" spans="1:17" x14ac:dyDescent="0.25">
      <c r="A69" s="1"/>
      <c r="B69" s="16"/>
      <c r="C69" s="16"/>
      <c r="D69" s="16"/>
      <c r="E69" s="16" t="s">
        <v>73</v>
      </c>
      <c r="F69" s="16"/>
      <c r="G69" s="17">
        <v>0</v>
      </c>
      <c r="H69" s="18"/>
      <c r="I69" s="17">
        <v>0</v>
      </c>
      <c r="J69" s="18"/>
      <c r="K69" s="17">
        <v>-25.22</v>
      </c>
      <c r="L69" s="18"/>
      <c r="M69" s="17">
        <v>25.18</v>
      </c>
      <c r="N69" s="18"/>
      <c r="O69" s="17">
        <v>0.45</v>
      </c>
      <c r="P69" s="18"/>
      <c r="Q69" s="17">
        <f>ROUND(SUM(G69:O69),5)</f>
        <v>0.41</v>
      </c>
    </row>
    <row r="70" spans="1:17" x14ac:dyDescent="0.25">
      <c r="A70" s="1"/>
      <c r="B70" s="16"/>
      <c r="C70" s="16"/>
      <c r="D70" s="16"/>
      <c r="E70" s="16" t="s">
        <v>74</v>
      </c>
      <c r="F70" s="16"/>
      <c r="G70" s="17">
        <v>0</v>
      </c>
      <c r="H70" s="18"/>
      <c r="I70" s="17">
        <v>0</v>
      </c>
      <c r="J70" s="18"/>
      <c r="K70" s="17">
        <v>0</v>
      </c>
      <c r="L70" s="18"/>
      <c r="M70" s="17">
        <v>-1.38</v>
      </c>
      <c r="N70" s="18"/>
      <c r="O70" s="17">
        <v>12.31</v>
      </c>
      <c r="P70" s="18"/>
      <c r="Q70" s="17">
        <f>ROUND(SUM(G70:O70),5)</f>
        <v>10.93</v>
      </c>
    </row>
    <row r="71" spans="1:17" x14ac:dyDescent="0.25">
      <c r="A71" s="1"/>
      <c r="B71" s="16"/>
      <c r="C71" s="16"/>
      <c r="D71" s="16"/>
      <c r="E71" s="16" t="s">
        <v>75</v>
      </c>
      <c r="F71" s="16"/>
      <c r="G71" s="17"/>
      <c r="H71" s="18"/>
      <c r="I71" s="17"/>
      <c r="J71" s="18"/>
      <c r="K71" s="17"/>
      <c r="L71" s="18"/>
      <c r="M71" s="17"/>
      <c r="N71" s="18"/>
      <c r="O71" s="17"/>
      <c r="P71" s="18"/>
      <c r="Q71" s="17"/>
    </row>
    <row r="72" spans="1:17" x14ac:dyDescent="0.25">
      <c r="A72" s="1"/>
      <c r="B72" s="16"/>
      <c r="C72" s="16"/>
      <c r="D72" s="16"/>
      <c r="E72" s="16"/>
      <c r="F72" s="16" t="s">
        <v>76</v>
      </c>
      <c r="G72" s="17">
        <v>0</v>
      </c>
      <c r="H72" s="18"/>
      <c r="I72" s="17">
        <v>0</v>
      </c>
      <c r="J72" s="18"/>
      <c r="K72" s="17">
        <v>0</v>
      </c>
      <c r="L72" s="18"/>
      <c r="M72" s="17">
        <v>0</v>
      </c>
      <c r="N72" s="18"/>
      <c r="O72" s="17">
        <v>0.9</v>
      </c>
      <c r="P72" s="18"/>
      <c r="Q72" s="17">
        <f t="shared" ref="Q72:Q85" si="4">ROUND(SUM(G72:O72),5)</f>
        <v>0.9</v>
      </c>
    </row>
    <row r="73" spans="1:17" x14ac:dyDescent="0.25">
      <c r="A73" s="1"/>
      <c r="B73" s="16"/>
      <c r="C73" s="16"/>
      <c r="D73" s="16"/>
      <c r="E73" s="16"/>
      <c r="F73" s="16" t="s">
        <v>77</v>
      </c>
      <c r="G73" s="17">
        <v>0</v>
      </c>
      <c r="H73" s="18"/>
      <c r="I73" s="17">
        <v>0</v>
      </c>
      <c r="J73" s="18"/>
      <c r="K73" s="17">
        <v>382.29</v>
      </c>
      <c r="L73" s="18"/>
      <c r="M73" s="17">
        <v>1288.3699999999999</v>
      </c>
      <c r="N73" s="18"/>
      <c r="O73" s="17">
        <v>628.94000000000005</v>
      </c>
      <c r="P73" s="18"/>
      <c r="Q73" s="17">
        <f t="shared" si="4"/>
        <v>2299.6</v>
      </c>
    </row>
    <row r="74" spans="1:17" x14ac:dyDescent="0.25">
      <c r="A74" s="1"/>
      <c r="B74" s="16"/>
      <c r="C74" s="16"/>
      <c r="D74" s="16"/>
      <c r="E74" s="16"/>
      <c r="F74" s="16" t="s">
        <v>78</v>
      </c>
      <c r="G74" s="17">
        <v>34.1</v>
      </c>
      <c r="H74" s="18"/>
      <c r="I74" s="17">
        <v>56.91</v>
      </c>
      <c r="J74" s="18"/>
      <c r="K74" s="17">
        <v>93.85</v>
      </c>
      <c r="L74" s="18"/>
      <c r="M74" s="17">
        <v>0</v>
      </c>
      <c r="N74" s="18"/>
      <c r="O74" s="17">
        <v>0</v>
      </c>
      <c r="P74" s="18"/>
      <c r="Q74" s="17">
        <f t="shared" si="4"/>
        <v>184.86</v>
      </c>
    </row>
    <row r="75" spans="1:17" ht="15.75" thickBot="1" x14ac:dyDescent="0.3">
      <c r="A75" s="1"/>
      <c r="B75" s="16"/>
      <c r="C75" s="16"/>
      <c r="D75" s="16"/>
      <c r="E75" s="16"/>
      <c r="F75" s="16" t="s">
        <v>79</v>
      </c>
      <c r="G75" s="19">
        <v>44.85</v>
      </c>
      <c r="H75" s="18"/>
      <c r="I75" s="19">
        <v>-34</v>
      </c>
      <c r="J75" s="18"/>
      <c r="K75" s="19">
        <v>2</v>
      </c>
      <c r="L75" s="18"/>
      <c r="M75" s="19">
        <v>187</v>
      </c>
      <c r="N75" s="18"/>
      <c r="O75" s="19">
        <v>100</v>
      </c>
      <c r="P75" s="18"/>
      <c r="Q75" s="19">
        <f t="shared" si="4"/>
        <v>299.85000000000002</v>
      </c>
    </row>
    <row r="76" spans="1:17" x14ac:dyDescent="0.25">
      <c r="A76" s="1"/>
      <c r="B76" s="16"/>
      <c r="C76" s="16"/>
      <c r="D76" s="16"/>
      <c r="E76" s="16" t="s">
        <v>80</v>
      </c>
      <c r="F76" s="16"/>
      <c r="G76" s="17">
        <f>ROUND(SUM(G71:G75),5)</f>
        <v>78.95</v>
      </c>
      <c r="H76" s="18"/>
      <c r="I76" s="17">
        <f>ROUND(SUM(I71:I75),5)</f>
        <v>22.91</v>
      </c>
      <c r="J76" s="18"/>
      <c r="K76" s="17">
        <f>ROUND(SUM(K71:K75),5)</f>
        <v>478.14</v>
      </c>
      <c r="L76" s="18"/>
      <c r="M76" s="17">
        <f>ROUND(SUM(M71:M75),5)</f>
        <v>1475.37</v>
      </c>
      <c r="N76" s="18"/>
      <c r="O76" s="17">
        <f>ROUND(SUM(O71:O75),5)</f>
        <v>729.84</v>
      </c>
      <c r="P76" s="18"/>
      <c r="Q76" s="17">
        <f t="shared" si="4"/>
        <v>2785.21</v>
      </c>
    </row>
    <row r="77" spans="1:17" x14ac:dyDescent="0.25">
      <c r="A77" s="1"/>
      <c r="B77" s="16"/>
      <c r="C77" s="16"/>
      <c r="D77" s="16"/>
      <c r="E77" s="16" t="s">
        <v>81</v>
      </c>
      <c r="F77" s="16"/>
      <c r="G77" s="17">
        <v>0</v>
      </c>
      <c r="H77" s="18"/>
      <c r="I77" s="17">
        <v>0</v>
      </c>
      <c r="J77" s="18"/>
      <c r="K77" s="17">
        <v>449</v>
      </c>
      <c r="L77" s="18"/>
      <c r="M77" s="17">
        <v>535.66999999999996</v>
      </c>
      <c r="N77" s="18"/>
      <c r="O77" s="17">
        <v>90.01</v>
      </c>
      <c r="P77" s="18"/>
      <c r="Q77" s="17">
        <f t="shared" si="4"/>
        <v>1074.68</v>
      </c>
    </row>
    <row r="78" spans="1:17" x14ac:dyDescent="0.25">
      <c r="A78" s="1"/>
      <c r="B78" s="16"/>
      <c r="C78" s="16"/>
      <c r="D78" s="16"/>
      <c r="E78" s="16" t="s">
        <v>82</v>
      </c>
      <c r="F78" s="16"/>
      <c r="G78" s="17">
        <v>1174.32</v>
      </c>
      <c r="H78" s="18"/>
      <c r="I78" s="17">
        <v>935</v>
      </c>
      <c r="J78" s="18"/>
      <c r="K78" s="17">
        <v>1689</v>
      </c>
      <c r="L78" s="18"/>
      <c r="M78" s="17">
        <v>1649.99</v>
      </c>
      <c r="N78" s="18"/>
      <c r="O78" s="17">
        <v>2757.99</v>
      </c>
      <c r="P78" s="18"/>
      <c r="Q78" s="17">
        <f t="shared" si="4"/>
        <v>8206.2999999999993</v>
      </c>
    </row>
    <row r="79" spans="1:17" x14ac:dyDescent="0.25">
      <c r="A79" s="1"/>
      <c r="B79" s="16"/>
      <c r="C79" s="16"/>
      <c r="D79" s="16"/>
      <c r="E79" s="16" t="s">
        <v>83</v>
      </c>
      <c r="F79" s="16"/>
      <c r="G79" s="17">
        <v>50.06</v>
      </c>
      <c r="H79" s="18"/>
      <c r="I79" s="17">
        <v>1279.3</v>
      </c>
      <c r="J79" s="18"/>
      <c r="K79" s="17">
        <v>558.59</v>
      </c>
      <c r="L79" s="18"/>
      <c r="M79" s="17">
        <v>2179.7600000000002</v>
      </c>
      <c r="N79" s="18"/>
      <c r="O79" s="17">
        <v>1614.81</v>
      </c>
      <c r="P79" s="18"/>
      <c r="Q79" s="17">
        <f t="shared" si="4"/>
        <v>5682.52</v>
      </c>
    </row>
    <row r="80" spans="1:17" x14ac:dyDescent="0.25">
      <c r="A80" s="1"/>
      <c r="B80" s="16"/>
      <c r="C80" s="16"/>
      <c r="D80" s="16"/>
      <c r="E80" s="16" t="s">
        <v>84</v>
      </c>
      <c r="F80" s="16"/>
      <c r="G80" s="17">
        <v>8.8000000000000007</v>
      </c>
      <c r="H80" s="18"/>
      <c r="I80" s="17">
        <v>108.5</v>
      </c>
      <c r="J80" s="18"/>
      <c r="K80" s="17">
        <v>228.19</v>
      </c>
      <c r="L80" s="18"/>
      <c r="M80" s="17">
        <v>235.53</v>
      </c>
      <c r="N80" s="18"/>
      <c r="O80" s="17">
        <v>236.34</v>
      </c>
      <c r="P80" s="18"/>
      <c r="Q80" s="17">
        <f t="shared" si="4"/>
        <v>817.36</v>
      </c>
    </row>
    <row r="81" spans="1:17" x14ac:dyDescent="0.25">
      <c r="A81" s="1"/>
      <c r="B81" s="16"/>
      <c r="C81" s="16"/>
      <c r="D81" s="16"/>
      <c r="E81" s="16" t="s">
        <v>85</v>
      </c>
      <c r="F81" s="16"/>
      <c r="G81" s="17">
        <v>0</v>
      </c>
      <c r="H81" s="18"/>
      <c r="I81" s="17">
        <v>354.04</v>
      </c>
      <c r="J81" s="18"/>
      <c r="K81" s="17">
        <v>1758.89</v>
      </c>
      <c r="L81" s="18"/>
      <c r="M81" s="17">
        <v>3178.33</v>
      </c>
      <c r="N81" s="18"/>
      <c r="O81" s="17">
        <v>43.47</v>
      </c>
      <c r="P81" s="18"/>
      <c r="Q81" s="17">
        <f t="shared" si="4"/>
        <v>5334.73</v>
      </c>
    </row>
    <row r="82" spans="1:17" x14ac:dyDescent="0.25">
      <c r="A82" s="1"/>
      <c r="B82" s="16"/>
      <c r="C82" s="16"/>
      <c r="D82" s="16"/>
      <c r="E82" s="16" t="s">
        <v>86</v>
      </c>
      <c r="F82" s="16"/>
      <c r="G82" s="17">
        <v>0</v>
      </c>
      <c r="H82" s="18"/>
      <c r="I82" s="17">
        <v>0</v>
      </c>
      <c r="J82" s="18"/>
      <c r="K82" s="17">
        <v>0</v>
      </c>
      <c r="L82" s="18"/>
      <c r="M82" s="17">
        <v>526.19000000000005</v>
      </c>
      <c r="N82" s="18"/>
      <c r="O82" s="17">
        <v>2.25</v>
      </c>
      <c r="P82" s="18"/>
      <c r="Q82" s="17">
        <f t="shared" si="4"/>
        <v>528.44000000000005</v>
      </c>
    </row>
    <row r="83" spans="1:17" ht="15.75" thickBot="1" x14ac:dyDescent="0.3">
      <c r="A83" s="1"/>
      <c r="B83" s="16"/>
      <c r="C83" s="16"/>
      <c r="D83" s="16"/>
      <c r="E83" s="16" t="s">
        <v>87</v>
      </c>
      <c r="F83" s="16"/>
      <c r="G83" s="19">
        <v>0</v>
      </c>
      <c r="H83" s="18"/>
      <c r="I83" s="19">
        <v>0</v>
      </c>
      <c r="J83" s="18"/>
      <c r="K83" s="19">
        <v>0</v>
      </c>
      <c r="L83" s="18"/>
      <c r="M83" s="19">
        <v>-10295.52</v>
      </c>
      <c r="N83" s="18"/>
      <c r="O83" s="19">
        <v>19.440000000000001</v>
      </c>
      <c r="P83" s="18"/>
      <c r="Q83" s="19">
        <f t="shared" si="4"/>
        <v>-10276.08</v>
      </c>
    </row>
    <row r="84" spans="1:17" x14ac:dyDescent="0.25">
      <c r="A84" s="1"/>
      <c r="B84" s="16"/>
      <c r="C84" s="16"/>
      <c r="D84" s="16" t="s">
        <v>88</v>
      </c>
      <c r="E84" s="16"/>
      <c r="F84" s="16"/>
      <c r="G84" s="17">
        <f>ROUND(SUM(G68:G70)+SUM(G76:G83),5)</f>
        <v>1312.13</v>
      </c>
      <c r="H84" s="18"/>
      <c r="I84" s="17">
        <f>ROUND(SUM(I68:I70)+SUM(I76:I83),5)</f>
        <v>2699.75</v>
      </c>
      <c r="J84" s="18"/>
      <c r="K84" s="17">
        <f>ROUND(SUM(K68:K70)+SUM(K76:K83),5)</f>
        <v>5136.59</v>
      </c>
      <c r="L84" s="18"/>
      <c r="M84" s="17">
        <f>ROUND(SUM(M68:M70)+SUM(M76:M83),5)</f>
        <v>-490.88</v>
      </c>
      <c r="N84" s="18"/>
      <c r="O84" s="17">
        <f>ROUND(SUM(O68:O70)+SUM(O76:O83),5)</f>
        <v>5506.91</v>
      </c>
      <c r="P84" s="18"/>
      <c r="Q84" s="17">
        <f t="shared" si="4"/>
        <v>14164.5</v>
      </c>
    </row>
    <row r="85" spans="1:17" x14ac:dyDescent="0.25">
      <c r="A85" s="1"/>
      <c r="B85" s="16"/>
      <c r="C85" s="16"/>
      <c r="D85" s="16" t="s">
        <v>89</v>
      </c>
      <c r="E85" s="16"/>
      <c r="F85" s="16"/>
      <c r="G85" s="17">
        <v>0</v>
      </c>
      <c r="H85" s="18"/>
      <c r="I85" s="17">
        <v>0</v>
      </c>
      <c r="J85" s="18"/>
      <c r="K85" s="17">
        <v>0</v>
      </c>
      <c r="L85" s="18"/>
      <c r="M85" s="17">
        <v>252.96</v>
      </c>
      <c r="N85" s="18"/>
      <c r="O85" s="17">
        <v>191.87</v>
      </c>
      <c r="P85" s="18"/>
      <c r="Q85" s="17">
        <f t="shared" si="4"/>
        <v>444.83</v>
      </c>
    </row>
    <row r="86" spans="1:17" x14ac:dyDescent="0.25">
      <c r="A86" s="1"/>
      <c r="B86" s="16"/>
      <c r="C86" s="16"/>
      <c r="D86" s="16" t="s">
        <v>90</v>
      </c>
      <c r="E86" s="16"/>
      <c r="F86" s="16"/>
      <c r="G86" s="17"/>
      <c r="H86" s="18"/>
      <c r="I86" s="17"/>
      <c r="J86" s="18"/>
      <c r="K86" s="17"/>
      <c r="L86" s="18"/>
      <c r="M86" s="17"/>
      <c r="N86" s="18"/>
      <c r="O86" s="17"/>
      <c r="P86" s="18"/>
      <c r="Q86" s="17"/>
    </row>
    <row r="87" spans="1:17" x14ac:dyDescent="0.25">
      <c r="A87" s="1"/>
      <c r="B87" s="16"/>
      <c r="C87" s="16"/>
      <c r="D87" s="16"/>
      <c r="E87" s="16" t="s">
        <v>91</v>
      </c>
      <c r="F87" s="16"/>
      <c r="G87" s="17">
        <v>0</v>
      </c>
      <c r="H87" s="18"/>
      <c r="I87" s="17">
        <v>8181.86</v>
      </c>
      <c r="J87" s="18"/>
      <c r="K87" s="17">
        <v>248907.71</v>
      </c>
      <c r="L87" s="18"/>
      <c r="M87" s="17">
        <v>350938.57</v>
      </c>
      <c r="N87" s="18"/>
      <c r="O87" s="17">
        <v>326786.46999999997</v>
      </c>
      <c r="P87" s="18"/>
      <c r="Q87" s="17">
        <f>ROUND(SUM(G87:O87),5)</f>
        <v>934814.61</v>
      </c>
    </row>
    <row r="88" spans="1:17" x14ac:dyDescent="0.25">
      <c r="A88" s="1"/>
      <c r="B88" s="16"/>
      <c r="C88" s="16"/>
      <c r="D88" s="16"/>
      <c r="E88" s="16" t="s">
        <v>92</v>
      </c>
      <c r="F88" s="16"/>
      <c r="G88" s="17"/>
      <c r="H88" s="18"/>
      <c r="I88" s="17"/>
      <c r="J88" s="18"/>
      <c r="K88" s="17"/>
      <c r="L88" s="18"/>
      <c r="M88" s="17"/>
      <c r="N88" s="18"/>
      <c r="O88" s="17"/>
      <c r="P88" s="18"/>
      <c r="Q88" s="17"/>
    </row>
    <row r="89" spans="1:17" x14ac:dyDescent="0.25">
      <c r="A89" s="1"/>
      <c r="B89" s="16"/>
      <c r="C89" s="16"/>
      <c r="D89" s="16"/>
      <c r="E89" s="16"/>
      <c r="F89" s="16" t="s">
        <v>93</v>
      </c>
      <c r="G89" s="17">
        <v>0</v>
      </c>
      <c r="H89" s="18"/>
      <c r="I89" s="17">
        <v>180.89</v>
      </c>
      <c r="J89" s="18"/>
      <c r="K89" s="17">
        <v>16404.240000000002</v>
      </c>
      <c r="L89" s="18"/>
      <c r="M89" s="17">
        <v>24774.62</v>
      </c>
      <c r="N89" s="18"/>
      <c r="O89" s="17">
        <v>20838.71</v>
      </c>
      <c r="P89" s="18"/>
      <c r="Q89" s="17">
        <f>ROUND(SUM(G89:O89),5)</f>
        <v>62198.46</v>
      </c>
    </row>
    <row r="90" spans="1:17" ht="15.75" thickBot="1" x14ac:dyDescent="0.3">
      <c r="A90" s="1"/>
      <c r="B90" s="16"/>
      <c r="C90" s="16"/>
      <c r="D90" s="16"/>
      <c r="E90" s="16"/>
      <c r="F90" s="16" t="s">
        <v>94</v>
      </c>
      <c r="G90" s="20">
        <v>0</v>
      </c>
      <c r="H90" s="18"/>
      <c r="I90" s="20">
        <v>0</v>
      </c>
      <c r="J90" s="18"/>
      <c r="K90" s="20">
        <v>0</v>
      </c>
      <c r="L90" s="18"/>
      <c r="M90" s="20">
        <v>17394</v>
      </c>
      <c r="N90" s="18"/>
      <c r="O90" s="20">
        <v>10302.81</v>
      </c>
      <c r="P90" s="18"/>
      <c r="Q90" s="20">
        <f>ROUND(SUM(G90:O90),5)</f>
        <v>27696.81</v>
      </c>
    </row>
    <row r="91" spans="1:17" ht="15.75" thickBot="1" x14ac:dyDescent="0.3">
      <c r="A91" s="1"/>
      <c r="B91" s="16"/>
      <c r="C91" s="16"/>
      <c r="D91" s="16"/>
      <c r="E91" s="16" t="s">
        <v>95</v>
      </c>
      <c r="F91" s="16"/>
      <c r="G91" s="21">
        <f>ROUND(SUM(G88:G90),5)</f>
        <v>0</v>
      </c>
      <c r="H91" s="18"/>
      <c r="I91" s="21">
        <f>ROUND(SUM(I88:I90),5)</f>
        <v>180.89</v>
      </c>
      <c r="J91" s="18"/>
      <c r="K91" s="21">
        <f>ROUND(SUM(K88:K90),5)</f>
        <v>16404.240000000002</v>
      </c>
      <c r="L91" s="18"/>
      <c r="M91" s="21">
        <f>ROUND(SUM(M88:M90),5)</f>
        <v>42168.62</v>
      </c>
      <c r="N91" s="18"/>
      <c r="O91" s="21">
        <f>ROUND(SUM(O88:O90),5)</f>
        <v>31141.52</v>
      </c>
      <c r="P91" s="18"/>
      <c r="Q91" s="21">
        <f>ROUND(SUM(G91:O91),5)</f>
        <v>89895.27</v>
      </c>
    </row>
    <row r="92" spans="1:17" x14ac:dyDescent="0.25">
      <c r="A92" s="1"/>
      <c r="B92" s="16"/>
      <c r="C92" s="16"/>
      <c r="D92" s="16" t="s">
        <v>96</v>
      </c>
      <c r="E92" s="16"/>
      <c r="F92" s="16"/>
      <c r="G92" s="17">
        <f>ROUND(SUM(G86:G87)+G91,5)</f>
        <v>0</v>
      </c>
      <c r="H92" s="18"/>
      <c r="I92" s="17">
        <f>ROUND(SUM(I86:I87)+I91,5)</f>
        <v>8362.75</v>
      </c>
      <c r="J92" s="18"/>
      <c r="K92" s="17">
        <f>ROUND(SUM(K86:K87)+K91,5)</f>
        <v>265311.95</v>
      </c>
      <c r="L92" s="18"/>
      <c r="M92" s="17">
        <f>ROUND(SUM(M86:M87)+M91,5)</f>
        <v>393107.19</v>
      </c>
      <c r="N92" s="18"/>
      <c r="O92" s="17">
        <f>ROUND(SUM(O86:O87)+O91,5)</f>
        <v>357927.99</v>
      </c>
      <c r="P92" s="18"/>
      <c r="Q92" s="17">
        <f>ROUND(SUM(G92:O92),5)</f>
        <v>1024709.88</v>
      </c>
    </row>
    <row r="93" spans="1:17" x14ac:dyDescent="0.25">
      <c r="A93" s="1"/>
      <c r="B93" s="16"/>
      <c r="C93" s="16"/>
      <c r="D93" s="16" t="s">
        <v>97</v>
      </c>
      <c r="E93" s="16"/>
      <c r="F93" s="16"/>
      <c r="G93" s="17"/>
      <c r="H93" s="18"/>
      <c r="I93" s="17"/>
      <c r="J93" s="18"/>
      <c r="K93" s="17"/>
      <c r="L93" s="18"/>
      <c r="M93" s="17"/>
      <c r="N93" s="18"/>
      <c r="O93" s="17"/>
      <c r="P93" s="18"/>
      <c r="Q93" s="17"/>
    </row>
    <row r="94" spans="1:17" x14ac:dyDescent="0.25">
      <c r="A94" s="1"/>
      <c r="B94" s="16"/>
      <c r="C94" s="16"/>
      <c r="D94" s="16"/>
      <c r="E94" s="16" t="s">
        <v>98</v>
      </c>
      <c r="F94" s="16"/>
      <c r="G94" s="17">
        <v>0</v>
      </c>
      <c r="H94" s="18"/>
      <c r="I94" s="17">
        <v>0</v>
      </c>
      <c r="J94" s="18"/>
      <c r="K94" s="17">
        <v>1200</v>
      </c>
      <c r="L94" s="18"/>
      <c r="M94" s="17">
        <v>54.75</v>
      </c>
      <c r="N94" s="18"/>
      <c r="O94" s="17">
        <v>0</v>
      </c>
      <c r="P94" s="18"/>
      <c r="Q94" s="17">
        <f t="shared" ref="Q94:Q101" si="5">ROUND(SUM(G94:O94),5)</f>
        <v>1254.75</v>
      </c>
    </row>
    <row r="95" spans="1:17" x14ac:dyDescent="0.25">
      <c r="A95" s="1"/>
      <c r="B95" s="16"/>
      <c r="C95" s="16"/>
      <c r="D95" s="16"/>
      <c r="E95" s="16" t="s">
        <v>99</v>
      </c>
      <c r="F95" s="16"/>
      <c r="G95" s="17">
        <v>400</v>
      </c>
      <c r="H95" s="18"/>
      <c r="I95" s="17">
        <v>49.5</v>
      </c>
      <c r="J95" s="18"/>
      <c r="K95" s="17">
        <v>0</v>
      </c>
      <c r="L95" s="18"/>
      <c r="M95" s="17">
        <v>0</v>
      </c>
      <c r="N95" s="18"/>
      <c r="O95" s="17">
        <v>1087.54</v>
      </c>
      <c r="P95" s="18"/>
      <c r="Q95" s="17">
        <f t="shared" si="5"/>
        <v>1537.04</v>
      </c>
    </row>
    <row r="96" spans="1:17" ht="15.75" thickBot="1" x14ac:dyDescent="0.3">
      <c r="A96" s="1"/>
      <c r="B96" s="16"/>
      <c r="C96" s="16"/>
      <c r="D96" s="16"/>
      <c r="E96" s="16" t="s">
        <v>100</v>
      </c>
      <c r="F96" s="16"/>
      <c r="G96" s="19">
        <v>0</v>
      </c>
      <c r="H96" s="18"/>
      <c r="I96" s="19">
        <v>150</v>
      </c>
      <c r="J96" s="18"/>
      <c r="K96" s="19">
        <v>0</v>
      </c>
      <c r="L96" s="18"/>
      <c r="M96" s="19">
        <v>0</v>
      </c>
      <c r="N96" s="18"/>
      <c r="O96" s="19">
        <v>0</v>
      </c>
      <c r="P96" s="18"/>
      <c r="Q96" s="19">
        <f t="shared" si="5"/>
        <v>150</v>
      </c>
    </row>
    <row r="97" spans="1:17" x14ac:dyDescent="0.25">
      <c r="A97" s="1"/>
      <c r="B97" s="16"/>
      <c r="C97" s="16"/>
      <c r="D97" s="16" t="s">
        <v>101</v>
      </c>
      <c r="E97" s="16"/>
      <c r="F97" s="16"/>
      <c r="G97" s="17">
        <f>ROUND(SUM(G93:G96),5)</f>
        <v>400</v>
      </c>
      <c r="H97" s="18"/>
      <c r="I97" s="17">
        <f>ROUND(SUM(I93:I96),5)</f>
        <v>199.5</v>
      </c>
      <c r="J97" s="18"/>
      <c r="K97" s="17">
        <f>ROUND(SUM(K93:K96),5)</f>
        <v>1200</v>
      </c>
      <c r="L97" s="18"/>
      <c r="M97" s="17">
        <f>ROUND(SUM(M93:M96),5)</f>
        <v>54.75</v>
      </c>
      <c r="N97" s="18"/>
      <c r="O97" s="17">
        <f>ROUND(SUM(O93:O96),5)</f>
        <v>1087.54</v>
      </c>
      <c r="P97" s="18"/>
      <c r="Q97" s="17">
        <f t="shared" si="5"/>
        <v>2941.79</v>
      </c>
    </row>
    <row r="98" spans="1:17" x14ac:dyDescent="0.25">
      <c r="A98" s="1"/>
      <c r="B98" s="16"/>
      <c r="C98" s="16"/>
      <c r="D98" s="16" t="s">
        <v>102</v>
      </c>
      <c r="E98" s="16"/>
      <c r="F98" s="16"/>
      <c r="G98" s="17">
        <v>0</v>
      </c>
      <c r="H98" s="18"/>
      <c r="I98" s="17">
        <v>3259.52</v>
      </c>
      <c r="J98" s="18"/>
      <c r="K98" s="17">
        <v>3808.21</v>
      </c>
      <c r="L98" s="18"/>
      <c r="M98" s="17">
        <v>877.29</v>
      </c>
      <c r="N98" s="18"/>
      <c r="O98" s="17">
        <v>4614.88</v>
      </c>
      <c r="P98" s="18"/>
      <c r="Q98" s="17">
        <f t="shared" si="5"/>
        <v>12559.9</v>
      </c>
    </row>
    <row r="99" spans="1:17" x14ac:dyDescent="0.25">
      <c r="A99" s="1"/>
      <c r="B99" s="16"/>
      <c r="C99" s="16"/>
      <c r="D99" s="16" t="s">
        <v>103</v>
      </c>
      <c r="E99" s="16"/>
      <c r="F99" s="16"/>
      <c r="G99" s="17">
        <v>0</v>
      </c>
      <c r="H99" s="18"/>
      <c r="I99" s="17">
        <v>965</v>
      </c>
      <c r="J99" s="18"/>
      <c r="K99" s="17">
        <v>405</v>
      </c>
      <c r="L99" s="18"/>
      <c r="M99" s="17">
        <v>0</v>
      </c>
      <c r="N99" s="18"/>
      <c r="O99" s="17">
        <v>0</v>
      </c>
      <c r="P99" s="18"/>
      <c r="Q99" s="17">
        <f t="shared" si="5"/>
        <v>1370</v>
      </c>
    </row>
    <row r="100" spans="1:17" x14ac:dyDescent="0.25">
      <c r="A100" s="1"/>
      <c r="B100" s="16"/>
      <c r="C100" s="16"/>
      <c r="D100" s="16" t="s">
        <v>104</v>
      </c>
      <c r="E100" s="16"/>
      <c r="F100" s="16"/>
      <c r="G100" s="17">
        <v>0</v>
      </c>
      <c r="H100" s="18"/>
      <c r="I100" s="17">
        <v>0</v>
      </c>
      <c r="J100" s="18"/>
      <c r="K100" s="17">
        <v>327.76</v>
      </c>
      <c r="L100" s="18"/>
      <c r="M100" s="17">
        <v>633.49</v>
      </c>
      <c r="N100" s="18"/>
      <c r="O100" s="17">
        <v>713.82</v>
      </c>
      <c r="P100" s="18"/>
      <c r="Q100" s="17">
        <f t="shared" si="5"/>
        <v>1675.07</v>
      </c>
    </row>
    <row r="101" spans="1:17" x14ac:dyDescent="0.25">
      <c r="A101" s="1"/>
      <c r="B101" s="1"/>
      <c r="C101" s="1"/>
      <c r="D101" s="1" t="s">
        <v>105</v>
      </c>
      <c r="E101" s="1"/>
      <c r="F101" s="1"/>
      <c r="G101" s="2">
        <v>1249</v>
      </c>
      <c r="H101" s="3"/>
      <c r="I101" s="2">
        <v>224.77</v>
      </c>
      <c r="J101" s="3"/>
      <c r="K101" s="2">
        <v>2016.67</v>
      </c>
      <c r="L101" s="3"/>
      <c r="M101" s="2">
        <v>1138.44</v>
      </c>
      <c r="N101" s="3"/>
      <c r="O101" s="2">
        <v>1303.76</v>
      </c>
      <c r="P101" s="3"/>
      <c r="Q101" s="2">
        <f t="shared" si="5"/>
        <v>5932.64</v>
      </c>
    </row>
    <row r="102" spans="1:17" x14ac:dyDescent="0.25">
      <c r="A102" s="1"/>
      <c r="B102" s="1"/>
      <c r="C102" s="1"/>
      <c r="D102" s="1" t="s">
        <v>106</v>
      </c>
      <c r="E102" s="1"/>
      <c r="F102" s="1"/>
      <c r="G102" s="2"/>
      <c r="H102" s="3"/>
      <c r="I102" s="2"/>
      <c r="J102" s="3"/>
      <c r="K102" s="2"/>
      <c r="L102" s="3"/>
      <c r="M102" s="2"/>
      <c r="N102" s="3"/>
      <c r="O102" s="2"/>
      <c r="P102" s="3"/>
      <c r="Q102" s="2"/>
    </row>
    <row r="103" spans="1:17" x14ac:dyDescent="0.25">
      <c r="A103" s="1"/>
      <c r="B103" s="1"/>
      <c r="C103" s="1"/>
      <c r="D103" s="1"/>
      <c r="E103" s="1" t="s">
        <v>107</v>
      </c>
      <c r="F103" s="1"/>
      <c r="G103" s="2">
        <v>0</v>
      </c>
      <c r="H103" s="3"/>
      <c r="I103" s="2">
        <v>0</v>
      </c>
      <c r="J103" s="3"/>
      <c r="K103" s="2">
        <v>2112.33</v>
      </c>
      <c r="L103" s="3"/>
      <c r="M103" s="2">
        <v>1949.13</v>
      </c>
      <c r="N103" s="3"/>
      <c r="O103" s="2">
        <v>413.96</v>
      </c>
      <c r="P103" s="3"/>
      <c r="Q103" s="2">
        <f t="shared" ref="Q103:Q110" si="6">ROUND(SUM(G103:O103),5)</f>
        <v>4475.42</v>
      </c>
    </row>
    <row r="104" spans="1:17" x14ac:dyDescent="0.25">
      <c r="A104" s="1"/>
      <c r="B104" s="1"/>
      <c r="C104" s="1"/>
      <c r="D104" s="1"/>
      <c r="E104" s="1" t="s">
        <v>108</v>
      </c>
      <c r="F104" s="1"/>
      <c r="G104" s="2">
        <v>0</v>
      </c>
      <c r="H104" s="3"/>
      <c r="I104" s="2">
        <v>999.14</v>
      </c>
      <c r="J104" s="3"/>
      <c r="K104" s="2">
        <v>130</v>
      </c>
      <c r="L104" s="3"/>
      <c r="M104" s="2">
        <v>600</v>
      </c>
      <c r="N104" s="3"/>
      <c r="O104" s="2">
        <v>350</v>
      </c>
      <c r="P104" s="3"/>
      <c r="Q104" s="2">
        <f t="shared" si="6"/>
        <v>2079.14</v>
      </c>
    </row>
    <row r="105" spans="1:17" ht="15.75" thickBot="1" x14ac:dyDescent="0.3">
      <c r="A105" s="1"/>
      <c r="B105" s="1"/>
      <c r="C105" s="1"/>
      <c r="D105" s="1"/>
      <c r="E105" s="1" t="s">
        <v>109</v>
      </c>
      <c r="F105" s="1"/>
      <c r="G105" s="4">
        <v>0</v>
      </c>
      <c r="H105" s="3"/>
      <c r="I105" s="4">
        <v>0</v>
      </c>
      <c r="J105" s="3"/>
      <c r="K105" s="4">
        <v>4625.63</v>
      </c>
      <c r="L105" s="3"/>
      <c r="M105" s="4">
        <v>1196.4100000000001</v>
      </c>
      <c r="N105" s="3"/>
      <c r="O105" s="4">
        <v>-288.95999999999998</v>
      </c>
      <c r="P105" s="3"/>
      <c r="Q105" s="4">
        <f t="shared" si="6"/>
        <v>5533.08</v>
      </c>
    </row>
    <row r="106" spans="1:17" x14ac:dyDescent="0.25">
      <c r="A106" s="1"/>
      <c r="B106" s="1"/>
      <c r="C106" s="1"/>
      <c r="D106" s="1" t="s">
        <v>110</v>
      </c>
      <c r="E106" s="1"/>
      <c r="F106" s="1"/>
      <c r="G106" s="2">
        <f>ROUND(SUM(G102:G105),5)</f>
        <v>0</v>
      </c>
      <c r="H106" s="3"/>
      <c r="I106" s="2">
        <f>ROUND(SUM(I102:I105),5)</f>
        <v>999.14</v>
      </c>
      <c r="J106" s="3"/>
      <c r="K106" s="2">
        <f>ROUND(SUM(K102:K105),5)</f>
        <v>6867.96</v>
      </c>
      <c r="L106" s="3"/>
      <c r="M106" s="2">
        <f>ROUND(SUM(M102:M105),5)</f>
        <v>3745.54</v>
      </c>
      <c r="N106" s="3"/>
      <c r="O106" s="2">
        <f>ROUND(SUM(O102:O105),5)</f>
        <v>475</v>
      </c>
      <c r="P106" s="3"/>
      <c r="Q106" s="2">
        <f t="shared" si="6"/>
        <v>12087.64</v>
      </c>
    </row>
    <row r="107" spans="1:17" x14ac:dyDescent="0.25">
      <c r="A107" s="1"/>
      <c r="B107" s="1"/>
      <c r="C107" s="1"/>
      <c r="D107" s="1" t="s">
        <v>111</v>
      </c>
      <c r="E107" s="1"/>
      <c r="F107" s="1"/>
      <c r="G107" s="2">
        <v>0</v>
      </c>
      <c r="H107" s="3"/>
      <c r="I107" s="2">
        <v>0</v>
      </c>
      <c r="J107" s="3"/>
      <c r="K107" s="2">
        <v>0</v>
      </c>
      <c r="L107" s="3"/>
      <c r="M107" s="2">
        <v>5572.07</v>
      </c>
      <c r="N107" s="3"/>
      <c r="O107" s="2">
        <v>-0.08</v>
      </c>
      <c r="P107" s="3"/>
      <c r="Q107" s="2">
        <f t="shared" si="6"/>
        <v>5571.99</v>
      </c>
    </row>
    <row r="108" spans="1:17" ht="15.75" thickBot="1" x14ac:dyDescent="0.3">
      <c r="A108" s="1"/>
      <c r="B108" s="1"/>
      <c r="C108" s="1"/>
      <c r="D108" s="1" t="s">
        <v>112</v>
      </c>
      <c r="E108" s="1"/>
      <c r="F108" s="1"/>
      <c r="G108" s="5">
        <v>0</v>
      </c>
      <c r="H108" s="3"/>
      <c r="I108" s="5">
        <v>0</v>
      </c>
      <c r="J108" s="3"/>
      <c r="K108" s="5">
        <v>0</v>
      </c>
      <c r="L108" s="3"/>
      <c r="M108" s="5">
        <v>-5899.96</v>
      </c>
      <c r="N108" s="3"/>
      <c r="O108" s="5">
        <v>0</v>
      </c>
      <c r="P108" s="3"/>
      <c r="Q108" s="5">
        <f t="shared" si="6"/>
        <v>-5899.96</v>
      </c>
    </row>
    <row r="109" spans="1:17" ht="15.75" thickBot="1" x14ac:dyDescent="0.3">
      <c r="A109" s="1"/>
      <c r="B109" s="1"/>
      <c r="C109" s="1" t="s">
        <v>113</v>
      </c>
      <c r="D109" s="1"/>
      <c r="E109" s="1"/>
      <c r="F109" s="1"/>
      <c r="G109" s="6">
        <f>ROUND(G31+G41+G54+SUM(G58:G62)+G67+SUM(G84:G85)+G92+SUM(G97:G101)+SUM(G106:G108),5)</f>
        <v>4719.47</v>
      </c>
      <c r="H109" s="3"/>
      <c r="I109" s="6">
        <f>ROUND(I31+I41+I54+SUM(I58:I62)+I67+SUM(I84:I85)+I92+SUM(I97:I101)+SUM(I106:I108),5)</f>
        <v>31056.74</v>
      </c>
      <c r="J109" s="3"/>
      <c r="K109" s="6">
        <f>ROUND(K31+K41+K54+SUM(K58:K62)+K67+SUM(K84:K85)+K92+SUM(K97:K101)+SUM(K106:K108),5)</f>
        <v>311830.18</v>
      </c>
      <c r="L109" s="3"/>
      <c r="M109" s="6">
        <f>ROUND(M31+M41+M54+SUM(M58:M62)+M67+SUM(M84:M85)+M92+SUM(M97:M101)+SUM(M106:M108),5)</f>
        <v>478276.45</v>
      </c>
      <c r="N109" s="3"/>
      <c r="O109" s="6">
        <f>ROUND(O31+O41+O54+SUM(O58:O62)+O67+SUM(O84:O85)+O92+SUM(O97:O101)+SUM(O106:O108),5)</f>
        <v>477208.65</v>
      </c>
      <c r="P109" s="3"/>
      <c r="Q109" s="6">
        <f t="shared" si="6"/>
        <v>1303091.49</v>
      </c>
    </row>
    <row r="110" spans="1:17" x14ac:dyDescent="0.25">
      <c r="A110" s="1"/>
      <c r="B110" s="1" t="s">
        <v>114</v>
      </c>
      <c r="C110" s="1"/>
      <c r="D110" s="1"/>
      <c r="E110" s="1"/>
      <c r="F110" s="1"/>
      <c r="G110" s="2">
        <f>ROUND(G2+G30-G109,5)</f>
        <v>-1727.13</v>
      </c>
      <c r="H110" s="3"/>
      <c r="I110" s="2">
        <f>ROUND(I2+I30-I109,5)</f>
        <v>16184.96</v>
      </c>
      <c r="J110" s="3"/>
      <c r="K110" s="2">
        <f>ROUND(K2+K30-K109,5)</f>
        <v>-55705.1</v>
      </c>
      <c r="L110" s="3"/>
      <c r="M110" s="2">
        <f>ROUND(M2+M30-M109,5)</f>
        <v>-101974.33</v>
      </c>
      <c r="N110" s="3"/>
      <c r="O110" s="2">
        <f>ROUND(O2+O30-O109,5)</f>
        <v>-240596.91</v>
      </c>
      <c r="P110" s="3"/>
      <c r="Q110" s="2">
        <f t="shared" si="6"/>
        <v>-383818.51</v>
      </c>
    </row>
    <row r="111" spans="1:17" x14ac:dyDescent="0.25">
      <c r="A111" s="1"/>
      <c r="B111" s="1" t="s">
        <v>115</v>
      </c>
      <c r="C111" s="1"/>
      <c r="D111" s="1"/>
      <c r="E111" s="1"/>
      <c r="F111" s="1"/>
      <c r="G111" s="2"/>
      <c r="H111" s="3"/>
      <c r="I111" s="2"/>
      <c r="J111" s="3"/>
      <c r="K111" s="2"/>
      <c r="L111" s="3"/>
      <c r="M111" s="2"/>
      <c r="N111" s="3"/>
      <c r="O111" s="2"/>
      <c r="P111" s="3"/>
      <c r="Q111" s="2"/>
    </row>
    <row r="112" spans="1:17" x14ac:dyDescent="0.25">
      <c r="A112" s="1"/>
      <c r="B112" s="1"/>
      <c r="C112" s="1" t="s">
        <v>30</v>
      </c>
      <c r="D112" s="1"/>
      <c r="E112" s="1"/>
      <c r="F112" s="1"/>
      <c r="G112" s="2"/>
      <c r="H112" s="3"/>
      <c r="I112" s="2"/>
      <c r="J112" s="3"/>
      <c r="K112" s="2"/>
      <c r="L112" s="3"/>
      <c r="M112" s="2"/>
      <c r="N112" s="3"/>
      <c r="O112" s="2"/>
      <c r="P112" s="3"/>
      <c r="Q112" s="2"/>
    </row>
    <row r="113" spans="1:17" x14ac:dyDescent="0.25">
      <c r="A113" s="1"/>
      <c r="B113" s="1"/>
      <c r="C113" s="1"/>
      <c r="D113" s="1" t="s">
        <v>116</v>
      </c>
      <c r="E113" s="1"/>
      <c r="F113" s="1"/>
      <c r="G113" s="2"/>
      <c r="H113" s="3"/>
      <c r="I113" s="2"/>
      <c r="J113" s="3"/>
      <c r="K113" s="2"/>
      <c r="L113" s="3"/>
      <c r="M113" s="2"/>
      <c r="N113" s="3"/>
      <c r="O113" s="2"/>
      <c r="P113" s="3"/>
      <c r="Q113" s="2"/>
    </row>
    <row r="114" spans="1:17" x14ac:dyDescent="0.25">
      <c r="A114" s="1"/>
      <c r="B114" s="1"/>
      <c r="C114" s="1"/>
      <c r="D114" s="1"/>
      <c r="E114" s="1" t="s">
        <v>117</v>
      </c>
      <c r="F114" s="1"/>
      <c r="G114" s="2">
        <v>246.82</v>
      </c>
      <c r="H114" s="3"/>
      <c r="I114" s="2">
        <v>0</v>
      </c>
      <c r="J114" s="3"/>
      <c r="K114" s="2">
        <v>828724</v>
      </c>
      <c r="L114" s="3"/>
      <c r="M114" s="2">
        <v>0</v>
      </c>
      <c r="N114" s="3"/>
      <c r="O114" s="2">
        <v>0</v>
      </c>
      <c r="P114" s="3"/>
      <c r="Q114" s="2">
        <f t="shared" ref="Q114:Q119" si="7">ROUND(SUM(G114:O114),5)</f>
        <v>828970.82</v>
      </c>
    </row>
    <row r="115" spans="1:17" ht="15.75" thickBot="1" x14ac:dyDescent="0.3">
      <c r="A115" s="1"/>
      <c r="B115" s="1"/>
      <c r="C115" s="1"/>
      <c r="D115" s="1"/>
      <c r="E115" s="1" t="s">
        <v>118</v>
      </c>
      <c r="F115" s="1"/>
      <c r="G115" s="4">
        <v>0</v>
      </c>
      <c r="H115" s="3"/>
      <c r="I115" s="4">
        <v>0</v>
      </c>
      <c r="J115" s="3"/>
      <c r="K115" s="4">
        <v>3500</v>
      </c>
      <c r="L115" s="3"/>
      <c r="M115" s="4">
        <v>438.28</v>
      </c>
      <c r="N115" s="3"/>
      <c r="O115" s="4">
        <v>0</v>
      </c>
      <c r="P115" s="3"/>
      <c r="Q115" s="4">
        <f t="shared" si="7"/>
        <v>3938.28</v>
      </c>
    </row>
    <row r="116" spans="1:17" x14ac:dyDescent="0.25">
      <c r="A116" s="1"/>
      <c r="B116" s="1"/>
      <c r="C116" s="1"/>
      <c r="D116" s="1" t="s">
        <v>119</v>
      </c>
      <c r="E116" s="1"/>
      <c r="F116" s="1"/>
      <c r="G116" s="2">
        <f>ROUND(SUM(G113:G115),5)</f>
        <v>246.82</v>
      </c>
      <c r="H116" s="3"/>
      <c r="I116" s="2">
        <f>ROUND(SUM(I113:I115),5)</f>
        <v>0</v>
      </c>
      <c r="J116" s="3"/>
      <c r="K116" s="2">
        <f>ROUND(SUM(K113:K115),5)</f>
        <v>832224</v>
      </c>
      <c r="L116" s="3"/>
      <c r="M116" s="2">
        <f>ROUND(SUM(M113:M115),5)</f>
        <v>438.28</v>
      </c>
      <c r="N116" s="3"/>
      <c r="O116" s="2">
        <f>ROUND(SUM(O113:O115),5)</f>
        <v>0</v>
      </c>
      <c r="P116" s="3"/>
      <c r="Q116" s="2">
        <f t="shared" si="7"/>
        <v>832909.1</v>
      </c>
    </row>
    <row r="117" spans="1:17" x14ac:dyDescent="0.25">
      <c r="A117" s="1"/>
      <c r="B117" s="1"/>
      <c r="C117" s="1"/>
      <c r="D117" s="1" t="s">
        <v>120</v>
      </c>
      <c r="E117" s="1"/>
      <c r="F117" s="1"/>
      <c r="G117" s="2">
        <v>20000</v>
      </c>
      <c r="H117" s="3"/>
      <c r="I117" s="2">
        <v>0</v>
      </c>
      <c r="J117" s="3"/>
      <c r="K117" s="2">
        <v>165200</v>
      </c>
      <c r="L117" s="3"/>
      <c r="M117" s="2">
        <v>134093.57999999999</v>
      </c>
      <c r="N117" s="3"/>
      <c r="O117" s="2">
        <v>189835.08</v>
      </c>
      <c r="P117" s="3"/>
      <c r="Q117" s="2">
        <f t="shared" si="7"/>
        <v>509128.66</v>
      </c>
    </row>
    <row r="118" spans="1:17" ht="15.75" thickBot="1" x14ac:dyDescent="0.3">
      <c r="A118" s="1"/>
      <c r="B118" s="1"/>
      <c r="C118" s="1"/>
      <c r="D118" s="1" t="s">
        <v>121</v>
      </c>
      <c r="E118" s="1"/>
      <c r="F118" s="1"/>
      <c r="G118" s="4">
        <v>0</v>
      </c>
      <c r="H118" s="3"/>
      <c r="I118" s="4">
        <v>0</v>
      </c>
      <c r="J118" s="3"/>
      <c r="K118" s="4">
        <v>0</v>
      </c>
      <c r="L118" s="3"/>
      <c r="M118" s="4">
        <v>918048.21</v>
      </c>
      <c r="N118" s="3"/>
      <c r="O118" s="4">
        <v>0</v>
      </c>
      <c r="P118" s="3"/>
      <c r="Q118" s="4">
        <f t="shared" si="7"/>
        <v>918048.21</v>
      </c>
    </row>
    <row r="119" spans="1:17" x14ac:dyDescent="0.25">
      <c r="A119" s="1"/>
      <c r="B119" s="1"/>
      <c r="C119" s="1" t="s">
        <v>33</v>
      </c>
      <c r="D119" s="1"/>
      <c r="E119" s="1"/>
      <c r="F119" s="1"/>
      <c r="G119" s="2">
        <f>ROUND(G112+SUM(G116:G118),5)</f>
        <v>20246.82</v>
      </c>
      <c r="H119" s="3"/>
      <c r="I119" s="2">
        <f>ROUND(I112+SUM(I116:I118),5)</f>
        <v>0</v>
      </c>
      <c r="J119" s="3"/>
      <c r="K119" s="2">
        <f>ROUND(K112+SUM(K116:K118),5)</f>
        <v>997424</v>
      </c>
      <c r="L119" s="3"/>
      <c r="M119" s="2">
        <f>ROUND(M112+SUM(M116:M118),5)</f>
        <v>1052580.07</v>
      </c>
      <c r="N119" s="3"/>
      <c r="O119" s="2">
        <f>ROUND(O112+SUM(O116:O118),5)</f>
        <v>189835.08</v>
      </c>
      <c r="P119" s="3"/>
      <c r="Q119" s="2">
        <f t="shared" si="7"/>
        <v>2260085.9700000002</v>
      </c>
    </row>
    <row r="120" spans="1:17" x14ac:dyDescent="0.25">
      <c r="A120" s="1"/>
      <c r="B120" s="1"/>
      <c r="C120" s="1" t="s">
        <v>122</v>
      </c>
      <c r="D120" s="1"/>
      <c r="E120" s="1"/>
      <c r="F120" s="1"/>
      <c r="G120" s="2"/>
      <c r="H120" s="3"/>
      <c r="I120" s="2"/>
      <c r="J120" s="3"/>
      <c r="K120" s="2"/>
      <c r="L120" s="3"/>
      <c r="M120" s="2"/>
      <c r="N120" s="3"/>
      <c r="O120" s="2"/>
      <c r="P120" s="3"/>
      <c r="Q120" s="2"/>
    </row>
    <row r="121" spans="1:17" x14ac:dyDescent="0.25">
      <c r="A121" s="1"/>
      <c r="B121" s="1"/>
      <c r="C121" s="1"/>
      <c r="D121" s="1" t="s">
        <v>123</v>
      </c>
      <c r="E121" s="1"/>
      <c r="F121" s="1"/>
      <c r="G121" s="2"/>
      <c r="H121" s="3"/>
      <c r="I121" s="2"/>
      <c r="J121" s="3"/>
      <c r="K121" s="2"/>
      <c r="L121" s="3"/>
      <c r="M121" s="2"/>
      <c r="N121" s="3"/>
      <c r="O121" s="2"/>
      <c r="P121" s="3"/>
      <c r="Q121" s="2"/>
    </row>
    <row r="122" spans="1:17" x14ac:dyDescent="0.25">
      <c r="A122" s="1"/>
      <c r="B122" s="1"/>
      <c r="C122" s="1"/>
      <c r="D122" s="1"/>
      <c r="E122" s="1" t="s">
        <v>124</v>
      </c>
      <c r="F122" s="1"/>
      <c r="G122" s="2">
        <v>246.82</v>
      </c>
      <c r="H122" s="3"/>
      <c r="I122" s="2">
        <v>0</v>
      </c>
      <c r="J122" s="3"/>
      <c r="K122" s="2">
        <v>0</v>
      </c>
      <c r="L122" s="3"/>
      <c r="M122" s="2">
        <v>0</v>
      </c>
      <c r="N122" s="3"/>
      <c r="O122" s="2">
        <v>0</v>
      </c>
      <c r="P122" s="3"/>
      <c r="Q122" s="2">
        <f t="shared" ref="Q122:Q127" si="8">ROUND(SUM(G122:O122),5)</f>
        <v>246.82</v>
      </c>
    </row>
    <row r="123" spans="1:17" ht="15.75" thickBot="1" x14ac:dyDescent="0.3">
      <c r="A123" s="1"/>
      <c r="B123" s="1"/>
      <c r="C123" s="1"/>
      <c r="D123" s="1"/>
      <c r="E123" s="1" t="s">
        <v>125</v>
      </c>
      <c r="F123" s="1"/>
      <c r="G123" s="5">
        <v>0</v>
      </c>
      <c r="H123" s="3"/>
      <c r="I123" s="5">
        <v>0</v>
      </c>
      <c r="J123" s="3"/>
      <c r="K123" s="5">
        <v>3500</v>
      </c>
      <c r="L123" s="3"/>
      <c r="M123" s="5">
        <v>438.28</v>
      </c>
      <c r="N123" s="3"/>
      <c r="O123" s="5">
        <v>0</v>
      </c>
      <c r="P123" s="3"/>
      <c r="Q123" s="5">
        <f t="shared" si="8"/>
        <v>3938.28</v>
      </c>
    </row>
    <row r="124" spans="1:17" ht="15.75" thickBot="1" x14ac:dyDescent="0.3">
      <c r="A124" s="1"/>
      <c r="B124" s="1"/>
      <c r="C124" s="1"/>
      <c r="D124" s="1" t="s">
        <v>126</v>
      </c>
      <c r="E124" s="1"/>
      <c r="F124" s="1"/>
      <c r="G124" s="7">
        <f>ROUND(SUM(G121:G123),5)</f>
        <v>246.82</v>
      </c>
      <c r="H124" s="3"/>
      <c r="I124" s="7">
        <f>ROUND(SUM(I121:I123),5)</f>
        <v>0</v>
      </c>
      <c r="J124" s="3"/>
      <c r="K124" s="7">
        <f>ROUND(SUM(K121:K123),5)</f>
        <v>3500</v>
      </c>
      <c r="L124" s="3"/>
      <c r="M124" s="7">
        <f>ROUND(SUM(M121:M123),5)</f>
        <v>438.28</v>
      </c>
      <c r="N124" s="3"/>
      <c r="O124" s="7">
        <f>ROUND(SUM(O121:O123),5)</f>
        <v>0</v>
      </c>
      <c r="P124" s="3"/>
      <c r="Q124" s="7">
        <f t="shared" si="8"/>
        <v>4185.1000000000004</v>
      </c>
    </row>
    <row r="125" spans="1:17" ht="15.75" thickBot="1" x14ac:dyDescent="0.3">
      <c r="A125" s="1"/>
      <c r="B125" s="1"/>
      <c r="C125" s="1" t="s">
        <v>127</v>
      </c>
      <c r="D125" s="1"/>
      <c r="E125" s="1"/>
      <c r="F125" s="1"/>
      <c r="G125" s="7">
        <f>ROUND(G120+G124,5)</f>
        <v>246.82</v>
      </c>
      <c r="H125" s="3"/>
      <c r="I125" s="7">
        <f>ROUND(I120+I124,5)</f>
        <v>0</v>
      </c>
      <c r="J125" s="3"/>
      <c r="K125" s="7">
        <f>ROUND(K120+K124,5)</f>
        <v>3500</v>
      </c>
      <c r="L125" s="3"/>
      <c r="M125" s="7">
        <f>ROUND(M120+M124,5)</f>
        <v>438.28</v>
      </c>
      <c r="N125" s="3"/>
      <c r="O125" s="7">
        <f>ROUND(O120+O124,5)</f>
        <v>0</v>
      </c>
      <c r="P125" s="3"/>
      <c r="Q125" s="7">
        <f t="shared" si="8"/>
        <v>4185.1000000000004</v>
      </c>
    </row>
    <row r="126" spans="1:17" ht="15.75" thickBot="1" x14ac:dyDescent="0.3">
      <c r="A126" s="1"/>
      <c r="B126" s="1" t="s">
        <v>128</v>
      </c>
      <c r="C126" s="1"/>
      <c r="D126" s="1"/>
      <c r="E126" s="1"/>
      <c r="F126" s="1"/>
      <c r="G126" s="7">
        <f>ROUND(G111+G119-G125,5)</f>
        <v>20000</v>
      </c>
      <c r="H126" s="3"/>
      <c r="I126" s="7">
        <f>ROUND(I111+I119-I125,5)</f>
        <v>0</v>
      </c>
      <c r="J126" s="3"/>
      <c r="K126" s="7">
        <f>ROUND(K111+K119-K125,5)</f>
        <v>993924</v>
      </c>
      <c r="L126" s="3"/>
      <c r="M126" s="7">
        <f>ROUND(M111+M119-M125,5)</f>
        <v>1052141.79</v>
      </c>
      <c r="N126" s="3"/>
      <c r="O126" s="7">
        <f>ROUND(O111+O119-O125,5)</f>
        <v>189835.08</v>
      </c>
      <c r="P126" s="3"/>
      <c r="Q126" s="7">
        <f t="shared" si="8"/>
        <v>2255900.87</v>
      </c>
    </row>
    <row r="127" spans="1:17" s="9" customFormat="1" ht="12" thickBot="1" x14ac:dyDescent="0.25">
      <c r="A127" s="1" t="s">
        <v>129</v>
      </c>
      <c r="B127" s="1"/>
      <c r="C127" s="1"/>
      <c r="D127" s="1"/>
      <c r="E127" s="1"/>
      <c r="F127" s="1"/>
      <c r="G127" s="8">
        <f>ROUND(G110+G126,5)</f>
        <v>18272.87</v>
      </c>
      <c r="H127" s="1"/>
      <c r="I127" s="8">
        <f>ROUND(I110+I126,5)</f>
        <v>16184.96</v>
      </c>
      <c r="J127" s="1"/>
      <c r="K127" s="8">
        <f>ROUND(K110+K126,5)</f>
        <v>938218.9</v>
      </c>
      <c r="L127" s="1"/>
      <c r="M127" s="8">
        <f>ROUND(M110+M126,5)</f>
        <v>950167.46</v>
      </c>
      <c r="N127" s="1"/>
      <c r="O127" s="8">
        <f>ROUND(O110+O126,5)</f>
        <v>-50761.83</v>
      </c>
      <c r="P127" s="1"/>
      <c r="Q127" s="8">
        <f t="shared" si="8"/>
        <v>1872082.36</v>
      </c>
    </row>
    <row r="128" spans="1: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2:19 PM
&amp;"Arial,Bold"&amp;8 11/23/15
&amp;"Arial,Bold"&amp;8 Accrual Basis&amp;C&amp;"Arial,Bold"&amp;12 Fairbanks Youth Advocates
&amp;"Arial,Bold"&amp;14 Profit &amp;&amp; Loss
&amp;"Arial,Bold"&amp;10 January 1, 2011 through November 23,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lizf</dc:creator>
  <cp:lastModifiedBy>lizf</cp:lastModifiedBy>
  <dcterms:created xsi:type="dcterms:W3CDTF">2015-11-23T23:19:41Z</dcterms:created>
  <dcterms:modified xsi:type="dcterms:W3CDTF">2015-11-23T23:28:03Z</dcterms:modified>
</cp:coreProperties>
</file>